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erna\Desktop\"/>
    </mc:Choice>
  </mc:AlternateContent>
  <bookViews>
    <workbookView xWindow="0" yWindow="0" windowWidth="20490" windowHeight="7620" tabRatio="791" activeTab="7"/>
  </bookViews>
  <sheets>
    <sheet name="Indice." sheetId="2" r:id="rId1"/>
    <sheet name="1." sheetId="1" r:id="rId2"/>
    <sheet name="2." sheetId="3" r:id="rId3"/>
    <sheet name="3." sheetId="4" r:id="rId4"/>
    <sheet name="4." sheetId="5" r:id="rId5"/>
    <sheet name="5." sheetId="6" r:id="rId6"/>
    <sheet name="6." sheetId="8" r:id="rId7"/>
    <sheet name="7." sheetId="9" r:id="rId8"/>
  </sheets>
  <definedNames>
    <definedName name="_xlnm._FilterDatabase" localSheetId="6" hidden="1">'6.'!$N$10:$O$48</definedName>
    <definedName name="_xlnm._FilterDatabase" localSheetId="7" hidden="1">'7.'!$B$9:$D$377</definedName>
  </definedNames>
  <calcPr calcId="162913" calcOnSave="0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9" l="1"/>
  <c r="D381" i="9"/>
  <c r="C381" i="9"/>
  <c r="D380" i="9"/>
  <c r="C380" i="9"/>
  <c r="D379" i="9"/>
  <c r="C379" i="9"/>
  <c r="D378" i="9"/>
  <c r="C378" i="9"/>
  <c r="D377" i="9"/>
  <c r="C377" i="9"/>
  <c r="D376" i="9"/>
  <c r="C376" i="9"/>
  <c r="D375" i="9"/>
  <c r="C375" i="9"/>
  <c r="D374" i="9"/>
  <c r="C374" i="9"/>
  <c r="D373" i="9"/>
  <c r="C373" i="9"/>
  <c r="D372" i="9"/>
  <c r="C372" i="9"/>
  <c r="D371" i="9"/>
  <c r="C371" i="9"/>
  <c r="D370" i="9"/>
  <c r="C370" i="9"/>
  <c r="D369" i="9"/>
  <c r="C369" i="9"/>
  <c r="D368" i="9"/>
  <c r="C368" i="9"/>
  <c r="D367" i="9"/>
  <c r="C367" i="9"/>
  <c r="D366" i="9"/>
  <c r="C366" i="9"/>
  <c r="D365" i="9"/>
  <c r="C365" i="9"/>
  <c r="D364" i="9"/>
  <c r="C364" i="9"/>
  <c r="D363" i="9"/>
  <c r="C363" i="9"/>
  <c r="D362" i="9"/>
  <c r="C362" i="9"/>
  <c r="D361" i="9"/>
  <c r="C361" i="9"/>
  <c r="D360" i="9"/>
  <c r="C360" i="9"/>
  <c r="D359" i="9"/>
  <c r="C359" i="9"/>
  <c r="D358" i="9"/>
  <c r="C358" i="9"/>
  <c r="D357" i="9"/>
  <c r="C357" i="9"/>
  <c r="D356" i="9"/>
  <c r="C356" i="9"/>
  <c r="D355" i="9"/>
  <c r="C355" i="9"/>
  <c r="D354" i="9"/>
  <c r="C354" i="9"/>
  <c r="D353" i="9"/>
  <c r="C353" i="9"/>
  <c r="D352" i="9"/>
  <c r="C352" i="9"/>
  <c r="D351" i="9"/>
  <c r="C351" i="9"/>
  <c r="D350" i="9"/>
  <c r="C350" i="9"/>
  <c r="D349" i="9"/>
  <c r="C349" i="9"/>
  <c r="D348" i="9"/>
  <c r="C348" i="9"/>
  <c r="D347" i="9"/>
  <c r="C347" i="9"/>
  <c r="D346" i="9"/>
  <c r="C346" i="9"/>
  <c r="D345" i="9"/>
  <c r="C345" i="9"/>
  <c r="D344" i="9"/>
  <c r="C344" i="9"/>
  <c r="D343" i="9"/>
  <c r="C343" i="9"/>
  <c r="D342" i="9"/>
  <c r="C342" i="9"/>
  <c r="D341" i="9"/>
  <c r="C341" i="9"/>
  <c r="D340" i="9"/>
  <c r="C340" i="9"/>
  <c r="D339" i="9"/>
  <c r="C339" i="9"/>
  <c r="D338" i="9"/>
  <c r="C338" i="9"/>
  <c r="D337" i="9"/>
  <c r="C337" i="9"/>
  <c r="D336" i="9"/>
  <c r="C336" i="9"/>
  <c r="D335" i="9"/>
  <c r="C335" i="9"/>
  <c r="D334" i="9"/>
  <c r="C334" i="9"/>
  <c r="D333" i="9"/>
  <c r="C333" i="9"/>
  <c r="D332" i="9"/>
  <c r="C332" i="9"/>
  <c r="D331" i="9"/>
  <c r="C331" i="9"/>
  <c r="D330" i="9"/>
  <c r="C330" i="9"/>
  <c r="D329" i="9"/>
  <c r="C329" i="9"/>
  <c r="D328" i="9"/>
  <c r="C328" i="9"/>
  <c r="D327" i="9"/>
  <c r="C327" i="9"/>
  <c r="D326" i="9"/>
  <c r="C326" i="9"/>
  <c r="D325" i="9"/>
  <c r="C325" i="9"/>
  <c r="D324" i="9"/>
  <c r="C324" i="9"/>
  <c r="D323" i="9"/>
  <c r="C323" i="9"/>
  <c r="D322" i="9"/>
  <c r="C322" i="9"/>
  <c r="D321" i="9"/>
  <c r="C321" i="9"/>
  <c r="D320" i="9"/>
  <c r="C320" i="9"/>
  <c r="D319" i="9"/>
  <c r="C319" i="9"/>
  <c r="D318" i="9"/>
  <c r="C318" i="9"/>
  <c r="D317" i="9"/>
  <c r="C317" i="9"/>
  <c r="D316" i="9"/>
  <c r="C316" i="9"/>
  <c r="D315" i="9"/>
  <c r="C315" i="9"/>
  <c r="D314" i="9"/>
  <c r="C314" i="9"/>
  <c r="D313" i="9"/>
  <c r="C313" i="9"/>
  <c r="D312" i="9"/>
  <c r="C312" i="9"/>
  <c r="D311" i="9"/>
  <c r="C311" i="9"/>
  <c r="D310" i="9"/>
  <c r="C310" i="9"/>
  <c r="D309" i="9"/>
  <c r="C309" i="9"/>
  <c r="D308" i="9"/>
  <c r="C308" i="9"/>
  <c r="D307" i="9"/>
  <c r="C307" i="9"/>
  <c r="D306" i="9"/>
  <c r="C306" i="9"/>
  <c r="D305" i="9"/>
  <c r="C305" i="9"/>
  <c r="D304" i="9"/>
  <c r="C304" i="9"/>
  <c r="D303" i="9"/>
  <c r="C303" i="9"/>
  <c r="D302" i="9"/>
  <c r="C302" i="9"/>
  <c r="D301" i="9"/>
  <c r="C301" i="9"/>
  <c r="D300" i="9"/>
  <c r="C300" i="9"/>
  <c r="D299" i="9"/>
  <c r="C299" i="9"/>
  <c r="D298" i="9"/>
  <c r="C298" i="9"/>
  <c r="D297" i="9"/>
  <c r="C297" i="9"/>
  <c r="D296" i="9"/>
  <c r="C296" i="9"/>
  <c r="D295" i="9"/>
  <c r="C295" i="9"/>
  <c r="D294" i="9"/>
  <c r="C294" i="9"/>
  <c r="D293" i="9"/>
  <c r="C293" i="9"/>
  <c r="D292" i="9"/>
  <c r="C292" i="9"/>
  <c r="D291" i="9"/>
  <c r="C291" i="9"/>
  <c r="D290" i="9"/>
  <c r="C290" i="9"/>
  <c r="D289" i="9"/>
  <c r="C289" i="9"/>
  <c r="D288" i="9"/>
  <c r="C288" i="9"/>
  <c r="D287" i="9"/>
  <c r="C287" i="9"/>
  <c r="D286" i="9"/>
  <c r="C286" i="9"/>
  <c r="D285" i="9"/>
  <c r="C285" i="9"/>
  <c r="D284" i="9"/>
  <c r="C284" i="9"/>
  <c r="D283" i="9"/>
  <c r="C283" i="9"/>
  <c r="D282" i="9"/>
  <c r="C282" i="9"/>
  <c r="D281" i="9"/>
  <c r="C281" i="9"/>
  <c r="D280" i="9"/>
  <c r="C280" i="9"/>
  <c r="D279" i="9"/>
  <c r="C279" i="9"/>
  <c r="D278" i="9"/>
  <c r="C278" i="9"/>
  <c r="D277" i="9"/>
  <c r="C277" i="9"/>
  <c r="D276" i="9"/>
  <c r="C276" i="9"/>
  <c r="D275" i="9"/>
  <c r="C275" i="9"/>
  <c r="D274" i="9"/>
  <c r="C274" i="9"/>
  <c r="D273" i="9"/>
  <c r="C273" i="9"/>
  <c r="D272" i="9"/>
  <c r="C272" i="9"/>
  <c r="D271" i="9"/>
  <c r="C271" i="9"/>
  <c r="D270" i="9"/>
  <c r="C270" i="9"/>
  <c r="D269" i="9"/>
  <c r="C269" i="9"/>
  <c r="D268" i="9"/>
  <c r="C268" i="9"/>
  <c r="D267" i="9"/>
  <c r="C267" i="9"/>
  <c r="D266" i="9"/>
  <c r="C266" i="9"/>
  <c r="D265" i="9"/>
  <c r="C265" i="9"/>
  <c r="D264" i="9"/>
  <c r="C264" i="9"/>
  <c r="D263" i="9"/>
  <c r="C263" i="9"/>
  <c r="D262" i="9"/>
  <c r="C262" i="9"/>
  <c r="D261" i="9"/>
  <c r="C261" i="9"/>
  <c r="D260" i="9"/>
  <c r="C260" i="9"/>
  <c r="D259" i="9"/>
  <c r="C259" i="9"/>
  <c r="D258" i="9"/>
  <c r="C258" i="9"/>
  <c r="D257" i="9"/>
  <c r="C257" i="9"/>
  <c r="D256" i="9"/>
  <c r="C256" i="9"/>
  <c r="D255" i="9"/>
  <c r="C255" i="9"/>
  <c r="D254" i="9"/>
  <c r="C254" i="9"/>
  <c r="D253" i="9"/>
  <c r="C253" i="9"/>
  <c r="D252" i="9"/>
  <c r="C252" i="9"/>
  <c r="D251" i="9"/>
  <c r="C251" i="9"/>
  <c r="D250" i="9"/>
  <c r="C250" i="9"/>
  <c r="D249" i="9"/>
  <c r="C249" i="9"/>
  <c r="D248" i="9"/>
  <c r="C248" i="9"/>
  <c r="D247" i="9"/>
  <c r="C247" i="9"/>
  <c r="D246" i="9"/>
  <c r="C246" i="9"/>
  <c r="D245" i="9"/>
  <c r="C245" i="9"/>
  <c r="D244" i="9"/>
  <c r="C244" i="9"/>
  <c r="D243" i="9"/>
  <c r="C243" i="9"/>
  <c r="D242" i="9"/>
  <c r="C242" i="9"/>
  <c r="D241" i="9"/>
  <c r="C241" i="9"/>
  <c r="D240" i="9"/>
  <c r="C240" i="9"/>
  <c r="D239" i="9"/>
  <c r="C239" i="9"/>
  <c r="D238" i="9"/>
  <c r="C238" i="9"/>
  <c r="D237" i="9"/>
  <c r="C237" i="9"/>
  <c r="D236" i="9"/>
  <c r="C236" i="9"/>
  <c r="D235" i="9"/>
  <c r="C235" i="9"/>
  <c r="D234" i="9"/>
  <c r="C234" i="9"/>
  <c r="D233" i="9"/>
  <c r="C233" i="9"/>
  <c r="D232" i="9"/>
  <c r="C232" i="9"/>
  <c r="D231" i="9"/>
  <c r="C231" i="9"/>
  <c r="D230" i="9"/>
  <c r="C230" i="9"/>
  <c r="D229" i="9"/>
  <c r="C229" i="9"/>
  <c r="D228" i="9"/>
  <c r="C228" i="9"/>
  <c r="D227" i="9"/>
  <c r="C227" i="9"/>
  <c r="D226" i="9"/>
  <c r="C226" i="9"/>
  <c r="D225" i="9"/>
  <c r="C225" i="9"/>
  <c r="D224" i="9"/>
  <c r="C224" i="9"/>
  <c r="D223" i="9"/>
  <c r="C223" i="9"/>
  <c r="D222" i="9"/>
  <c r="C222" i="9"/>
  <c r="D221" i="9"/>
  <c r="C221" i="9"/>
  <c r="D220" i="9"/>
  <c r="C220" i="9"/>
  <c r="D219" i="9"/>
  <c r="C219" i="9"/>
  <c r="D218" i="9"/>
  <c r="C218" i="9"/>
  <c r="D217" i="9"/>
  <c r="C217" i="9"/>
  <c r="D216" i="9"/>
  <c r="C216" i="9"/>
  <c r="D215" i="9"/>
  <c r="C215" i="9"/>
  <c r="D214" i="9"/>
  <c r="C214" i="9"/>
  <c r="D213" i="9"/>
  <c r="C213" i="9"/>
  <c r="D212" i="9"/>
  <c r="C212" i="9"/>
  <c r="D211" i="9"/>
  <c r="C211" i="9"/>
  <c r="D210" i="9"/>
  <c r="C210" i="9"/>
  <c r="D209" i="9"/>
  <c r="C209" i="9"/>
  <c r="D208" i="9"/>
  <c r="C208" i="9"/>
  <c r="D207" i="9"/>
  <c r="C207" i="9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D199" i="9"/>
  <c r="C199" i="9"/>
  <c r="D198" i="9"/>
  <c r="C198" i="9"/>
  <c r="D197" i="9"/>
  <c r="C197" i="9"/>
  <c r="D196" i="9"/>
  <c r="C196" i="9"/>
  <c r="D195" i="9"/>
  <c r="C195" i="9"/>
  <c r="D194" i="9"/>
  <c r="C194" i="9"/>
  <c r="D193" i="9"/>
  <c r="C193" i="9"/>
  <c r="D192" i="9"/>
  <c r="C192" i="9"/>
  <c r="D191" i="9"/>
  <c r="C191" i="9"/>
  <c r="D190" i="9"/>
  <c r="C190" i="9"/>
  <c r="D189" i="9"/>
  <c r="C189" i="9"/>
  <c r="D188" i="9"/>
  <c r="C188" i="9"/>
  <c r="D187" i="9"/>
  <c r="C187" i="9"/>
  <c r="D186" i="9"/>
  <c r="C186" i="9"/>
  <c r="D185" i="9"/>
  <c r="C185" i="9"/>
  <c r="D184" i="9"/>
  <c r="C184" i="9"/>
  <c r="D183" i="9"/>
  <c r="C183" i="9"/>
  <c r="D182" i="9"/>
  <c r="C182" i="9"/>
  <c r="D181" i="9"/>
  <c r="C181" i="9"/>
  <c r="D180" i="9"/>
  <c r="C180" i="9"/>
  <c r="D179" i="9"/>
  <c r="C179" i="9"/>
  <c r="D178" i="9"/>
  <c r="C178" i="9"/>
  <c r="D177" i="9"/>
  <c r="C177" i="9"/>
  <c r="D176" i="9"/>
  <c r="C176" i="9"/>
  <c r="D175" i="9"/>
  <c r="C175" i="9"/>
  <c r="D174" i="9"/>
  <c r="C174" i="9"/>
  <c r="D173" i="9"/>
  <c r="C173" i="9"/>
  <c r="D172" i="9"/>
  <c r="C172" i="9"/>
  <c r="D171" i="9"/>
  <c r="C171" i="9"/>
  <c r="D170" i="9"/>
  <c r="C170" i="9"/>
  <c r="D169" i="9"/>
  <c r="C169" i="9"/>
  <c r="D168" i="9"/>
  <c r="C168" i="9"/>
  <c r="D167" i="9"/>
  <c r="C167" i="9"/>
  <c r="D166" i="9"/>
  <c r="C166" i="9"/>
  <c r="D165" i="9"/>
  <c r="C165" i="9"/>
  <c r="D164" i="9"/>
  <c r="C164" i="9"/>
  <c r="D163" i="9"/>
  <c r="C163" i="9"/>
  <c r="D162" i="9"/>
  <c r="C162" i="9"/>
  <c r="D161" i="9"/>
  <c r="C161" i="9"/>
  <c r="D160" i="9"/>
  <c r="C160" i="9"/>
  <c r="D159" i="9"/>
  <c r="C159" i="9"/>
  <c r="D158" i="9"/>
  <c r="C158" i="9"/>
  <c r="D157" i="9"/>
  <c r="C157" i="9"/>
  <c r="D156" i="9"/>
  <c r="C156" i="9"/>
  <c r="D155" i="9"/>
  <c r="C155" i="9"/>
  <c r="D153" i="9"/>
  <c r="C153" i="9"/>
  <c r="D152" i="9"/>
  <c r="C152" i="9"/>
  <c r="D151" i="9"/>
  <c r="C151" i="9"/>
  <c r="D150" i="9"/>
  <c r="C150" i="9"/>
  <c r="D149" i="9"/>
  <c r="C149" i="9"/>
  <c r="D148" i="9"/>
  <c r="C148" i="9"/>
  <c r="D147" i="9"/>
  <c r="C147" i="9"/>
  <c r="D146" i="9"/>
  <c r="C146" i="9"/>
  <c r="D145" i="9"/>
  <c r="C145" i="9"/>
  <c r="D144" i="9"/>
  <c r="C144" i="9"/>
  <c r="D143" i="9"/>
  <c r="C143" i="9"/>
  <c r="D142" i="9"/>
  <c r="C142" i="9"/>
  <c r="D141" i="9"/>
  <c r="C141" i="9"/>
  <c r="D140" i="9"/>
  <c r="C140" i="9"/>
  <c r="D139" i="9"/>
  <c r="C139" i="9"/>
  <c r="D138" i="9"/>
  <c r="C138" i="9"/>
  <c r="D137" i="9"/>
  <c r="C137" i="9"/>
  <c r="D136" i="9"/>
  <c r="C136" i="9"/>
  <c r="D135" i="9"/>
  <c r="C135" i="9"/>
  <c r="D134" i="9"/>
  <c r="C134" i="9"/>
  <c r="D133" i="9"/>
  <c r="C133" i="9"/>
  <c r="D132" i="9"/>
  <c r="C132" i="9"/>
  <c r="D131" i="9"/>
  <c r="C131" i="9"/>
  <c r="D130" i="9"/>
  <c r="C130" i="9"/>
  <c r="D129" i="9"/>
  <c r="C129" i="9"/>
  <c r="D127" i="9"/>
  <c r="C127" i="9"/>
  <c r="D126" i="9"/>
  <c r="C126" i="9"/>
  <c r="D125" i="9"/>
  <c r="C125" i="9"/>
  <c r="D124" i="9"/>
  <c r="C124" i="9"/>
  <c r="D123" i="9"/>
  <c r="C123" i="9"/>
  <c r="D122" i="9"/>
  <c r="C122" i="9"/>
  <c r="D120" i="9"/>
  <c r="C120" i="9"/>
  <c r="D119" i="9"/>
  <c r="C119" i="9"/>
  <c r="D118" i="9"/>
  <c r="C118" i="9"/>
  <c r="D117" i="9"/>
  <c r="C117" i="9"/>
  <c r="D116" i="9"/>
  <c r="C116" i="9"/>
  <c r="D115" i="9"/>
  <c r="C115" i="9"/>
  <c r="D114" i="9"/>
  <c r="C114" i="9"/>
  <c r="D113" i="9"/>
  <c r="C113" i="9"/>
  <c r="D112" i="9"/>
  <c r="C112" i="9"/>
  <c r="D111" i="9"/>
  <c r="C111" i="9"/>
  <c r="D110" i="9"/>
  <c r="C110" i="9"/>
  <c r="D109" i="9"/>
  <c r="C109" i="9"/>
  <c r="D108" i="9"/>
  <c r="C108" i="9"/>
  <c r="D107" i="9"/>
  <c r="C107" i="9"/>
  <c r="D106" i="9"/>
  <c r="C106" i="9"/>
  <c r="D105" i="9"/>
  <c r="C105" i="9"/>
  <c r="D104" i="9"/>
  <c r="C104" i="9"/>
  <c r="D103" i="9"/>
  <c r="C103" i="9"/>
  <c r="D102" i="9"/>
  <c r="C102" i="9"/>
  <c r="D101" i="9"/>
  <c r="C101" i="9"/>
  <c r="D100" i="9"/>
  <c r="C100" i="9"/>
  <c r="D99" i="9"/>
  <c r="C99" i="9"/>
  <c r="D98" i="9"/>
  <c r="C98" i="9"/>
  <c r="D97" i="9"/>
  <c r="C97" i="9"/>
  <c r="D96" i="9"/>
  <c r="C96" i="9"/>
  <c r="D95" i="9"/>
  <c r="C95" i="9"/>
  <c r="D94" i="9"/>
  <c r="C94" i="9"/>
  <c r="D93" i="9"/>
  <c r="C93" i="9"/>
  <c r="D92" i="9"/>
  <c r="C92" i="9"/>
  <c r="D91" i="9"/>
  <c r="C91" i="9"/>
  <c r="D90" i="9"/>
  <c r="C90" i="9"/>
  <c r="D89" i="9"/>
  <c r="C89" i="9"/>
  <c r="D88" i="9"/>
  <c r="C88" i="9"/>
  <c r="D87" i="9"/>
  <c r="C87" i="9"/>
  <c r="D86" i="9"/>
  <c r="C86" i="9"/>
  <c r="D85" i="9"/>
  <c r="C85" i="9"/>
  <c r="D84" i="9"/>
  <c r="C84" i="9"/>
  <c r="D83" i="9"/>
  <c r="C83" i="9"/>
  <c r="D82" i="9"/>
  <c r="C82" i="9"/>
  <c r="D81" i="9"/>
  <c r="C81" i="9"/>
  <c r="D80" i="9"/>
  <c r="C80" i="9"/>
  <c r="D79" i="9"/>
  <c r="C79" i="9"/>
  <c r="D78" i="9"/>
  <c r="C78" i="9"/>
  <c r="D77" i="9"/>
  <c r="C77" i="9"/>
  <c r="D76" i="9"/>
  <c r="C76" i="9"/>
  <c r="D75" i="9"/>
  <c r="C75" i="9"/>
  <c r="D74" i="9"/>
  <c r="C74" i="9"/>
  <c r="D73" i="9"/>
  <c r="C73" i="9"/>
  <c r="D72" i="9"/>
  <c r="C72" i="9"/>
  <c r="D71" i="9"/>
  <c r="C71" i="9"/>
  <c r="D70" i="9"/>
  <c r="C70" i="9"/>
  <c r="D69" i="9"/>
  <c r="C69" i="9"/>
  <c r="D68" i="9"/>
  <c r="C68" i="9"/>
  <c r="D67" i="9"/>
  <c r="C67" i="9"/>
  <c r="D66" i="9"/>
  <c r="C66" i="9"/>
  <c r="D65" i="9"/>
  <c r="D121" i="9" s="1"/>
  <c r="G13" i="9" s="1"/>
  <c r="C65" i="9"/>
  <c r="D63" i="9"/>
  <c r="C63" i="9"/>
  <c r="D62" i="9"/>
  <c r="C62" i="9"/>
  <c r="D61" i="9"/>
  <c r="C61" i="9"/>
  <c r="D60" i="9"/>
  <c r="C60" i="9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128" i="9" l="1"/>
  <c r="G14" i="9" s="1"/>
  <c r="D382" i="9"/>
  <c r="G15" i="9" s="1"/>
  <c r="D154" i="9"/>
  <c r="G16" i="9" s="1"/>
  <c r="D383" i="9"/>
  <c r="F13" i="6" l="1"/>
  <c r="F12" i="6"/>
  <c r="F11" i="6"/>
  <c r="F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1" i="6"/>
  <c r="C122" i="6"/>
  <c r="C123" i="6"/>
  <c r="C124" i="6"/>
  <c r="C125" i="6"/>
  <c r="C126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9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6" i="6"/>
  <c r="D125" i="6"/>
  <c r="D124" i="6"/>
  <c r="D123" i="6"/>
  <c r="D122" i="6"/>
  <c r="D121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T50" i="8"/>
  <c r="Q50" i="8"/>
  <c r="N50" i="8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D381" i="6" l="1"/>
  <c r="G13" i="6" s="1"/>
  <c r="D120" i="6"/>
  <c r="G12" i="6"/>
  <c r="D127" i="6"/>
  <c r="G11" i="6" s="1"/>
  <c r="D153" i="6"/>
  <c r="D63" i="6"/>
  <c r="G9" i="6"/>
  <c r="D382" i="6" l="1"/>
  <c r="G10" i="6"/>
</calcChain>
</file>

<file path=xl/sharedStrings.xml><?xml version="1.0" encoding="utf-8"?>
<sst xmlns="http://schemas.openxmlformats.org/spreadsheetml/2006/main" count="770" uniqueCount="494">
  <si>
    <t>PROYECTO DE EXCEL AVANZADO.</t>
  </si>
  <si>
    <t>ASESOR:  JAVIER OSPINA</t>
  </si>
  <si>
    <t>HORA: 10:30AM - 2:30PM</t>
  </si>
  <si>
    <t>FECHA DE ENTREGA: 10/12/2018</t>
  </si>
  <si>
    <t xml:space="preserve">UNIVERSIDAD LUIS AMIGO </t>
  </si>
  <si>
    <t>PRESENTADO POR: Sindy Tatiana Serna Saraza</t>
  </si>
  <si>
    <t>INDICE:</t>
  </si>
  <si>
    <t>1.</t>
  </si>
  <si>
    <t>PORTADA</t>
  </si>
  <si>
    <t>2.</t>
  </si>
  <si>
    <t xml:space="preserve">CONCEPTOS BASICOS </t>
  </si>
  <si>
    <t>3.</t>
  </si>
  <si>
    <t xml:space="preserve">DESCRIPCIÓN DEL PROYECTO </t>
  </si>
  <si>
    <t>4.</t>
  </si>
  <si>
    <t xml:space="preserve">BALANCE GENERAL </t>
  </si>
  <si>
    <t>FUNCIÓN SI</t>
  </si>
  <si>
    <t>5.</t>
  </si>
  <si>
    <t>FUNCIÓN DE BUSQUEDA</t>
  </si>
  <si>
    <t>6.</t>
  </si>
  <si>
    <t>7.</t>
  </si>
  <si>
    <t>8.</t>
  </si>
  <si>
    <r>
      <rPr>
        <b/>
        <sz val="11"/>
        <color rgb="FFFF0000"/>
        <rFont val="Arial"/>
        <family val="2"/>
      </rPr>
      <t>Perceptio</t>
    </r>
    <r>
      <rPr>
        <sz val="11"/>
        <rFont val="Arial"/>
        <family val="2"/>
      </rPr>
      <t> nace a principios del año 2000 a partir de una necesidad creciente en el mercado, que demandaba el desarrollo de software orientado a objetos y el uso de componentes reutilizables. Desde entonces, hemos basado nuestro trabajo en entender y conocer profundamente los procesos y necesidades de cada cliente, apoyándonos en las mejores tecnologías.</t>
    </r>
  </si>
  <si>
    <r>
      <rPr>
        <b/>
        <sz val="11"/>
        <color rgb="FFFF0000"/>
        <rFont val="Arial"/>
        <family val="2"/>
      </rPr>
      <t>Misión</t>
    </r>
    <r>
      <rPr>
        <sz val="11"/>
        <color rgb="FF5A5A5A"/>
        <rFont val="Arial"/>
        <family val="2"/>
      </rPr>
      <t xml:space="preserve"> </t>
    </r>
    <r>
      <rPr>
        <sz val="11"/>
        <rFont val="Arial"/>
        <family val="2"/>
      </rPr>
      <t>Proveer soluciones de software empresarial, asegurando la calidad y efectividad de los servicios, a través del desarrollo del talento humano y la innovación, permitiendo optimizar los procesos de negocios de los clientes.</t>
    </r>
  </si>
  <si>
    <r>
      <rPr>
        <b/>
        <sz val="11"/>
        <color rgb="FFFF0000"/>
        <rFont val="Arial"/>
        <family val="2"/>
      </rPr>
      <t xml:space="preserve">Visión: </t>
    </r>
    <r>
      <rPr>
        <sz val="11"/>
        <rFont val="Arial"/>
        <family val="2"/>
      </rPr>
      <t>En el 2016 seremos reconocidos como un aliado estratégico en el mercado de software empresarial a nivel nacional e internacional, a través de un portafolio de servicios innovador soportado por talento humano competente en cada una de sus disciplinas, por procesos estandarizados y por la calidad en nuestra gestión.</t>
    </r>
  </si>
  <si>
    <t>POR QUÉ ELEGIRNOS</t>
  </si>
  <si>
    <t>Somos partner oficial certificado de SAP lo cual garantiza credibilidad por parte del fabricante a todos nuestros procesos y metodologías.</t>
  </si>
  <si>
    <t>RESPALDO</t>
  </si>
  <si>
    <t>Con más de 14 años en el mercado, contamos con una amplia experiencia en proyectos implementados en reconocidas empresas del país.</t>
  </si>
  <si>
    <t>EXPERIENCIA</t>
  </si>
  <si>
    <t>Al trabajar con metodologías enfocadas a los mejores resultados y aprovechando las lecciones aprendidas para dar siempre óptimas soluciones.</t>
  </si>
  <si>
    <t>Confianza</t>
  </si>
  <si>
    <t>La orientación permanente de nuestro talento humano al servicio del cliente, la capacitación continua y la estructura por procesos, nos permiten satisfacer cada necesidad con una respuesta oportuna y optima a sus necesidades.</t>
  </si>
  <si>
    <t>Servicio</t>
  </si>
  <si>
    <t>Contamos con una infraestructura sólida que garantiza la continuidad de nuestro servicio según la promesa acordada con cada cliente.</t>
  </si>
  <si>
    <t>Seguridad</t>
  </si>
  <si>
    <t>Un amplio portafolio de servicios, diseñado a la medida de las necesidades de nuestros clientes y con los avances tecnológicos propios de nuestra experiencia en el medio, garantizan para nuestros clientes siempre la mejor solución.</t>
  </si>
  <si>
    <t>Innovación</t>
  </si>
  <si>
    <t>Acompañamos a nuestros clientes en el desarrollo del proyecto y en el proceso de gestión del cambio para lograr la apropiación de las nuevas soluciones en toda la organización.</t>
  </si>
  <si>
    <t>Acompañamiento</t>
  </si>
  <si>
    <t>En la actualidad las medianas y grandes empresas pasan por momentos complicados a la hora de recaudar el total de información y suministrarla a los altos directivos, las empresas en la actualidad se rigen por un tema de globalización competitivo y con la meta de ser las mejores a la hora de entrar en el mercado, por eso es importante tener claro el tema de eficiencia a la hora de realizar los procedimientos adecuados para el manejo de la base de datos y de la información suministrada, cada dato, cada número, cada estadística puede ser optimizada al 100% con fórmulas y herramientas que el mismo formato de Excel nos facilita para que las empresas puedan ser la numero uno en el sector que se desarrollan.</t>
  </si>
  <si>
    <t xml:space="preserve">Para Perceptio S.A.S ahorrar tiempo en el desarrollo de su razón de ser, implica ganancia y éxito a la hora de competir en el mercado, implementar las herraminetas y funciones de Excel para la optimización de los mismos ayuda a competir a nivel internacional en el desarrollo de software la cual es su especialidad </t>
  </si>
  <si>
    <t xml:space="preserve">Ahorro de tiempo </t>
  </si>
  <si>
    <t>Globalización</t>
  </si>
  <si>
    <t>Competitividad</t>
  </si>
  <si>
    <t>CAJA  - FONDO FIJO</t>
  </si>
  <si>
    <t>CAJA MONEDA EXTRANJERA</t>
  </si>
  <si>
    <t>AJUSTE DE CONVERSION</t>
  </si>
  <si>
    <t>10103000TC</t>
  </si>
  <si>
    <t>CITIBANK N.A- SALDOS</t>
  </si>
  <si>
    <t>10103003TC</t>
  </si>
  <si>
    <t>BANCOLOMBIA - COMPENSACIÓN</t>
  </si>
  <si>
    <t>10103010TC</t>
  </si>
  <si>
    <t>CORREVAL - SALDOS</t>
  </si>
  <si>
    <t>10103020TC</t>
  </si>
  <si>
    <t>BBVA - SALDOS</t>
  </si>
  <si>
    <t>10103021TC</t>
  </si>
  <si>
    <t>BBVA - DEPÓSITOS</t>
  </si>
  <si>
    <t>10103022TC</t>
  </si>
  <si>
    <t>BBVA - PAGOS</t>
  </si>
  <si>
    <t>10103023TC</t>
  </si>
  <si>
    <t>BBVA - COMPENSACIÓN</t>
  </si>
  <si>
    <t>10103028TC</t>
  </si>
  <si>
    <t>BBVA - 305-003683 - DEP.BCO Y NO LIBRO</t>
  </si>
  <si>
    <t>10103030TC</t>
  </si>
  <si>
    <t>BBVA - SALDOS CTA 305002198</t>
  </si>
  <si>
    <t>10103031TC</t>
  </si>
  <si>
    <t>BBVA - DEPÓSITOS CTA 305002198</t>
  </si>
  <si>
    <t>10103032TC</t>
  </si>
  <si>
    <t>BBVA - PAGOS CTA 305002198</t>
  </si>
  <si>
    <t>10103033TC</t>
  </si>
  <si>
    <t>BBVA - COMPENSACIÓN CTA 305002198</t>
  </si>
  <si>
    <t>10103040TC</t>
  </si>
  <si>
    <t>BBVA FIDUCIA SALDOS</t>
  </si>
  <si>
    <t>10103043TC</t>
  </si>
  <si>
    <t>BBVA FIDUCIA COMPENSACION</t>
  </si>
  <si>
    <t>10104000TC</t>
  </si>
  <si>
    <t>BBVA NY - SALDOS</t>
  </si>
  <si>
    <t>CUENTAS COMERCIALES POR COBRAR GRUPO HO</t>
  </si>
  <si>
    <t>DEUDORES COMERCIALES EXTERIOR</t>
  </si>
  <si>
    <t>AJUSTE DE CONVERSIÓN</t>
  </si>
  <si>
    <t>OTRAS CUENTAS POR COBRAR TERCEROS</t>
  </si>
  <si>
    <t>OTRAS CUENTAS POR COBRAR ANTICIPOS TRAB</t>
  </si>
  <si>
    <t>OTRAS CUENTAS POR COBRAR TRABAJADORES E</t>
  </si>
  <si>
    <t>OTRAS CUENTAS POR COBRAR TRABAJADORES V</t>
  </si>
  <si>
    <t>OTRAS CUENTAS POR COBRAR TRABAJADORES-O</t>
  </si>
  <si>
    <t>OTRAS CUENTAS POR COBRAR A EMPLEADOS</t>
  </si>
  <si>
    <t>OTRAS CxC TRABAJADORES SEGURO OBLIGATOR</t>
  </si>
  <si>
    <t>OTRAS CxC TRABAJADORES SEGURO VEHICULO</t>
  </si>
  <si>
    <t>Otras Cuentas por Cobrar P-CARD</t>
  </si>
  <si>
    <t>Otras Cuentas por Cobrar T&amp;E (Travel an</t>
  </si>
  <si>
    <t>ANTICIPO PARA GASTOS DE VIAJE</t>
  </si>
  <si>
    <t>ANTICIPO DE IMPUESTO DE RENTA Y COMPLEM</t>
  </si>
  <si>
    <t>SOBRANTES EN LIQUIDACION PRIVADA DE IMP</t>
  </si>
  <si>
    <t>AUTORETENCION OTROS CONCEPTOS(ANTES AUT</t>
  </si>
  <si>
    <t>RETENCIÓN EN LA FUENTE A FAVOR</t>
  </si>
  <si>
    <t>OTROS IMPUESTOS</t>
  </si>
  <si>
    <t>OTROS GASTOS PAGADOS POR ANTICIPADO</t>
  </si>
  <si>
    <t>CHEQUES CANASTA</t>
  </si>
  <si>
    <t>ANTICIPO A PROVEEDORES GRUPO</t>
  </si>
  <si>
    <t>ANTICIPO A PROVEEDORES</t>
  </si>
  <si>
    <t>HA-C.H.OFICINAS</t>
  </si>
  <si>
    <t>HA-C.H.EQUIPO DE PROCESAMIENTO DE DATOS</t>
  </si>
  <si>
    <t>HA-C.H.EQUIPO DE TELECOMUNICACIONES</t>
  </si>
  <si>
    <t>HA-CH. MUEBLES Y ENSERES</t>
  </si>
  <si>
    <t>HA-OBR.EN PROC.-CONSTRUCCIONES Y EDIFIC</t>
  </si>
  <si>
    <t>HA-DEP.CONSTRUCCIONES Y EDIFICACIONES</t>
  </si>
  <si>
    <t>HA- DEP. MUEBLES Y EQUIPO DE OFICINA</t>
  </si>
  <si>
    <t>HA-DEP.EQUIPO DE COMUNICACIÓN Y COMPUTO</t>
  </si>
  <si>
    <t>HA - IMPTO RTA DIFERIDO  DB  (PROV)</t>
  </si>
  <si>
    <t>DEPOSITOS EN GARANTIA L.P.</t>
  </si>
  <si>
    <t>PASIVOS POR FINANC.CP PAGARÈS BCOS.NACIONALES</t>
  </si>
  <si>
    <t>GH0068 - CEMASCO</t>
  </si>
  <si>
    <t>GH0068 - AJUSTE POR CONVERSION</t>
  </si>
  <si>
    <t>GH0068 - INTERESES POR PAGAR  - CEMASCO</t>
  </si>
  <si>
    <t>REMUNERACIONES POR  PAGAR</t>
  </si>
  <si>
    <t>RETENCION EMBARGOS JUDICIALES</t>
  </si>
  <si>
    <t>CUENTA TRANSITORIA NÓMINA</t>
  </si>
  <si>
    <t>TRANSITORIA COLSANITAS/POLIZA HCM</t>
  </si>
  <si>
    <t>TRANSITORIA MEDICINA PREPAGADA POLIZA B</t>
  </si>
  <si>
    <t>TRANSITORIA CELULARES</t>
  </si>
  <si>
    <t>PROVISION DE SERVICIOS DE TERCEROS</t>
  </si>
  <si>
    <t>PROVISION DE SERVICIOS DE TERCEROS (K)</t>
  </si>
  <si>
    <t>CESANTIAS CONSOLIDADAS LEY 50/90</t>
  </si>
  <si>
    <t>INTERESES SOBRE CESANTIAS POR PAGAR</t>
  </si>
  <si>
    <t>PRIMA DE SERVICIOS POR PAGAR</t>
  </si>
  <si>
    <t>PRESTACIONES EXTRALEGALES-BONIFICACIONE</t>
  </si>
  <si>
    <t>PROVISION DE VACACIONES MONEDA GRUPO</t>
  </si>
  <si>
    <t>PRIMAS LEGALES Y EXTRALEGALES CONSOLIDA</t>
  </si>
  <si>
    <t>PRIMAS EXTRALEGALES ANUALES POR PAGAR</t>
  </si>
  <si>
    <t>PRIMAS DE ANTIGUEDADAD POR PAGAR</t>
  </si>
  <si>
    <t>IVA DEBITO FISCAL - IMPUESTO POR VENTAS</t>
  </si>
  <si>
    <t>IVA - IMPUESTOS POR COMPRAS Y SERVICIOS</t>
  </si>
  <si>
    <t>RETENCION EN LA FUENTE-SALARIOS Y PAGOS</t>
  </si>
  <si>
    <t>RETENCION EN LA FUENTE-HONORARIOS</t>
  </si>
  <si>
    <t>RETENCION EN LA FUENTE-SERVICIOS</t>
  </si>
  <si>
    <t>RETENCION EN LA FUENTE-ARRENDAMIENTOS</t>
  </si>
  <si>
    <t>RETENCION EN LA FUENTE-COMPRAS</t>
  </si>
  <si>
    <t>RETENCION EN LA FUENTE-PAGOS AL EXTERIO</t>
  </si>
  <si>
    <t>IVA RETENIDO-REGIMEN COMUN</t>
  </si>
  <si>
    <t>IVA RETENIDO-REGIMEN SIMPLIFICADO</t>
  </si>
  <si>
    <t>RETENCION EN LA FUENTE-PATRIMONIO Y OTR</t>
  </si>
  <si>
    <t>RETEIVA REGIMEN SIMPLIFICADO</t>
  </si>
  <si>
    <t>IVA - IMPUESTO POR IMPORTACIONES</t>
  </si>
  <si>
    <t>IMP. PRESERV. SEG. DEMO</t>
  </si>
  <si>
    <t>IVA SALDO A FAVOR</t>
  </si>
  <si>
    <t>AUTORETENCION OTROS CONCEPTOS(ANTES AU</t>
  </si>
  <si>
    <t>PAGOS POR ANTICIPADO DE CLIENTES TERCER</t>
  </si>
  <si>
    <t>CUENTAS COMERCIALES POR PAGAR -GRUPO HO</t>
  </si>
  <si>
    <t>GH0001 Holcim Apasco S.A. de C.V.</t>
  </si>
  <si>
    <t>GH0003 Holcim Brasil</t>
  </si>
  <si>
    <t>ADIANTAMENTO Juan Minetti S.A.</t>
  </si>
  <si>
    <t>GH0001 - Ajuste por conversion</t>
  </si>
  <si>
    <t>GH0003 - Ajuste por conversion</t>
  </si>
  <si>
    <t>GH0008 - Ajuste por conversion</t>
  </si>
  <si>
    <t>PROVEEDORES NACIONALES</t>
  </si>
  <si>
    <t>PROVEEDORES DEL EXTERIOR</t>
  </si>
  <si>
    <t>OTRAS CUENTAS POR PAGAR A EMPLEADOS</t>
  </si>
  <si>
    <t>DIVIDENDOS POR PAGAR -GRUPO HOLCIM</t>
  </si>
  <si>
    <t>PROVISION IMPUESTO A LA RENTA</t>
  </si>
  <si>
    <t>HA - Impto. Diferido a Pagar -Pasivo La</t>
  </si>
  <si>
    <t>CAPITAL SOCIAL AUTORIZADO</t>
  </si>
  <si>
    <t>RESERVA LEGAL</t>
  </si>
  <si>
    <t>RESERVAS POR DISPOSICIONES FISCALES</t>
  </si>
  <si>
    <t>Reservas Ocasionales -Otras-</t>
  </si>
  <si>
    <t>HA - UTILIDADES ACUMULADAS</t>
  </si>
  <si>
    <t>HA - AJUSTE DIF.CAMB. INV. EXTRANJ.</t>
  </si>
  <si>
    <t>VTA.SERVICIOS EXPORT.TERCEROS</t>
  </si>
  <si>
    <t>INTERESES POR INVERSIONES</t>
  </si>
  <si>
    <t>AJUSTE POR REDONDEO</t>
  </si>
  <si>
    <t>GANANCIA REALIZADA CAJA MONEDA EXTRANJE</t>
  </si>
  <si>
    <t>GANANCIA REALIZADA BANCO MONEDA NACIONA</t>
  </si>
  <si>
    <t>GANANCIA REALIZADA BCO.M.EXTRANJERA</t>
  </si>
  <si>
    <t>GANANCIA REALIZADA CTAS.POR COBRAR COME</t>
  </si>
  <si>
    <t>GANANCIA REALIZADA CTAS.POR COB. COMERC</t>
  </si>
  <si>
    <t>GANANCIA REALIZADA OTRAS CTAS.POR COBRA</t>
  </si>
  <si>
    <t>GANANCIA REALIZADA ANTICIPOS A PROVEEDO</t>
  </si>
  <si>
    <t>GANANCIA REALIZADA PAS.FIN.POR.CORR.GRU</t>
  </si>
  <si>
    <t>GANANCIA REALIZADA ANTICIPOS DE CLIENTE</t>
  </si>
  <si>
    <t>GANANCIA REALIZADA CUENTAS COMERC. POR</t>
  </si>
  <si>
    <t>GANANCIA REALIZADA CUENTAS COM. POR PAG</t>
  </si>
  <si>
    <t>GANANCIA NO REALIZADA CAJA MONEDA EXTRA</t>
  </si>
  <si>
    <t>GANANCIA NO REALIZADA BANCO MONEDA NACI</t>
  </si>
  <si>
    <t>GANANCIA NO REALIZADA CTAS.POR COBRAR C</t>
  </si>
  <si>
    <t>GANANCIA NO REALIZADA CTAS.POR COB. COM</t>
  </si>
  <si>
    <t>GANANCIA NO REALIZADA OTRAS CTAS.POR CO</t>
  </si>
  <si>
    <t>GANANCIA NO REALIZADA ANTICIPOS A PROVE</t>
  </si>
  <si>
    <t>GANANCIA NO REALIZADA PAS.FIN.POR.CORR.</t>
  </si>
  <si>
    <t>GANANCIA NO REALIZADA CUENTAS COMERC. P</t>
  </si>
  <si>
    <t>GANANCIA NO REALIZADA CUENTAS COM. POR</t>
  </si>
  <si>
    <t>OTROS INGRESOS</t>
  </si>
  <si>
    <t>PR -  SUELDOS Y SALARIOS</t>
  </si>
  <si>
    <t>PR -  SALARIO INTEGRAL</t>
  </si>
  <si>
    <t>PR -  HORAS EXTRAS</t>
  </si>
  <si>
    <t>PR -  INCAPACIDADES</t>
  </si>
  <si>
    <t>AD -  SUELDOS Y SALARIOS</t>
  </si>
  <si>
    <t>VT -  SUELDOS Y SALARIOS</t>
  </si>
  <si>
    <t>AD -  SALARIO INTEGRAL</t>
  </si>
  <si>
    <t>VT -  SALARIO INTEGRAL</t>
  </si>
  <si>
    <t>AD -  HORAS EXTRAS SUELDOS Y JORNALES</t>
  </si>
  <si>
    <t>VT -  HORAS EXTRAS SUELDOS Y JORNALES</t>
  </si>
  <si>
    <t>AD -  INCAPACIDADES</t>
  </si>
  <si>
    <t>VT -  INCAPACIDADES</t>
  </si>
  <si>
    <t>PR - SUELDOS Y SALARIOS - REMUNERACION</t>
  </si>
  <si>
    <t>AD - AUXILIO DE MOVILIZACION SALARIAL</t>
  </si>
  <si>
    <t>Recuper. Aprovechamientos -Mano de Obra</t>
  </si>
  <si>
    <t>PR -  CESANTIAS (ANTIG.MENSUAL ART 108</t>
  </si>
  <si>
    <t>PR -  INTERESES SOBRE CESANTIAS</t>
  </si>
  <si>
    <t>PR -  PRIMA DE SERVICIOS LEGAL/ UTILIDA</t>
  </si>
  <si>
    <t>PR -  AUXILIOS SOCIALES</t>
  </si>
  <si>
    <t>PR -  VACACIONES</t>
  </si>
  <si>
    <t>PR -  PRIMAS EXTRALEGALES/BONO VACACION</t>
  </si>
  <si>
    <t>PR -  BONIFICACIONES</t>
  </si>
  <si>
    <t>PR -  AUXILIO DE TRANSPORTE</t>
  </si>
  <si>
    <t>AD -  CENSANTIAS</t>
  </si>
  <si>
    <t>VT -  CENSANTIAS</t>
  </si>
  <si>
    <t>AD -  INTERESES SOBRE CESANTIAS</t>
  </si>
  <si>
    <t>VT -  INTERESES SOBRE CESANTIAS</t>
  </si>
  <si>
    <t>AD -  PRIMA DE SERVICIOS LEGAL</t>
  </si>
  <si>
    <t>VT -  PRIMA DE SERVICIOS LEGAL</t>
  </si>
  <si>
    <t>AD -  VACACIONES</t>
  </si>
  <si>
    <t>VT -  VACACIONES</t>
  </si>
  <si>
    <t>AD -  PRIMAS EXTRALEGALES</t>
  </si>
  <si>
    <t>VT -  PRIMAS EXTRALEGALES</t>
  </si>
  <si>
    <t>AD -  AUXILIOS SOCIALES</t>
  </si>
  <si>
    <t>VT -  AUXILIOS SOCIALES</t>
  </si>
  <si>
    <t>AD -  BONIFICACIONES</t>
  </si>
  <si>
    <t>VT -  BONIFICACIONES</t>
  </si>
  <si>
    <t>AD -  AUXILIO DE TRANSPORTE</t>
  </si>
  <si>
    <t>VT -  AUXILIO DE TRANSPORTE</t>
  </si>
  <si>
    <t>PR - PAGOS INDIRECTOS</t>
  </si>
  <si>
    <t>AD - PAGOS INDIRECTOS</t>
  </si>
  <si>
    <t>VT - PAGOS INDIRECTOS</t>
  </si>
  <si>
    <t>PR - VACACIONES DISFRUTADAS Y PAGADAS</t>
  </si>
  <si>
    <t>AD - VACACIONES DISFRUTADAS Y PAGADAS</t>
  </si>
  <si>
    <t>VT - VACACIONES DISFRUTADAS Y PAGADAS</t>
  </si>
  <si>
    <t>PR - Otros Gtos de Personal -Indemnizac</t>
  </si>
  <si>
    <t>AD - Otros Gtos de Personal -Indemnizac</t>
  </si>
  <si>
    <t>VT - Otros Gtos de Personal -Indemnizac</t>
  </si>
  <si>
    <t>PR -  SEGURO MEDICO/HCM SEGURO DE VIDA</t>
  </si>
  <si>
    <t>PR -  APORTES  ARP</t>
  </si>
  <si>
    <t>PR -  APORTES EPS</t>
  </si>
  <si>
    <t>PR -  APORTES PENSIONES</t>
  </si>
  <si>
    <t>PR -  APORTES CAJA DE COMPENSACIÓN FAMI</t>
  </si>
  <si>
    <t>PR -  APORTES ICBF</t>
  </si>
  <si>
    <t>PR -  APORTES SENA</t>
  </si>
  <si>
    <t>AD -  SEGURO MEDICO</t>
  </si>
  <si>
    <t>VT -  SEGURO MEDICO</t>
  </si>
  <si>
    <t>AD -  APORTES  ARP</t>
  </si>
  <si>
    <t>VT -  APORTES  ARP</t>
  </si>
  <si>
    <t>AD -  APORTES EPS</t>
  </si>
  <si>
    <t>VT -  APORTES EPS</t>
  </si>
  <si>
    <t>AD -  APORTES PENSIONES</t>
  </si>
  <si>
    <t>VT -  APORTES PENSIONES</t>
  </si>
  <si>
    <t>AD -  APORTES CAJA DE COMPENSACIÓN FAMI</t>
  </si>
  <si>
    <t>VT -  APORTES CAJA DE COMPENSACIÓN FAMI</t>
  </si>
  <si>
    <t>AD -  APORTES ICBF</t>
  </si>
  <si>
    <t>VT -  APORTES ICBF</t>
  </si>
  <si>
    <t>AD -  APORTES SENA</t>
  </si>
  <si>
    <t>VT -  APORTES SENA</t>
  </si>
  <si>
    <t>AD -  GASTOS MÉDICOS Y DROGAS</t>
  </si>
  <si>
    <t>PR -  GASTOS DE MANO DE OBRA SUBCONTRAT</t>
  </si>
  <si>
    <t>PR - ENTRENAMIENTO - NACIONAL</t>
  </si>
  <si>
    <t>PR -  MANUTENCION Y ALOJAMIENTO CAPACIT</t>
  </si>
  <si>
    <t>AD -  CAPACITACIÓN DE PERSONAL</t>
  </si>
  <si>
    <t>AD -  MANUTENCION Y ALOJAMIENTO CAPACIT</t>
  </si>
  <si>
    <t>VT -  MANUTENCION Y ALOJAMIENTO CAPACIT</t>
  </si>
  <si>
    <t>AD -  OTROS GASTOS DE LOGISTICA CAPACIT</t>
  </si>
  <si>
    <t>VT -  OTROS GASTOS DE LOGISTICA CAPACIT</t>
  </si>
  <si>
    <t>PR - CAPACITACION - TRANSPORTE</t>
  </si>
  <si>
    <t>AD - CAPACITACION - TRANSPORTE</t>
  </si>
  <si>
    <t>PR -  GASTOS DE RECLUTAMIENTO / CONTRAT</t>
  </si>
  <si>
    <t>AD -  GASTOS DE RECLUTAMIENTO / CONTRAT</t>
  </si>
  <si>
    <t>VTA GASTOS DE RECLUTAMIENTO / CONTRATAC</t>
  </si>
  <si>
    <t>PR -  EVENTOS SOCIALES</t>
  </si>
  <si>
    <t>AD -  EVENTOS SOCIALES</t>
  </si>
  <si>
    <t>VTA EVENTOS SOCIALES</t>
  </si>
  <si>
    <t>UNIFORMES</t>
  </si>
  <si>
    <t>AD - UNIFORMES ADMINISTRATIVOS</t>
  </si>
  <si>
    <t>VTA UNIFORMES ADMINISTRATIVOS</t>
  </si>
  <si>
    <t>MATERIAL DE SEGURIDAD</t>
  </si>
  <si>
    <t>AD - DOTACION EQ. SEGURIDAD</t>
  </si>
  <si>
    <t>VTA DOTACION EQ. SEGURIDAD</t>
  </si>
  <si>
    <t>PR -  GASTOS DE VIAJE</t>
  </si>
  <si>
    <t>PR -  PASAJES AEREOS</t>
  </si>
  <si>
    <t>PR - PASAJES TERRESTRES</t>
  </si>
  <si>
    <t>AD -  GASTOS DE VIAJE</t>
  </si>
  <si>
    <t>VT -  GASTOS DE VIAJE</t>
  </si>
  <si>
    <t>AD - PASAJES AEREOS</t>
  </si>
  <si>
    <t>VT -  PASAJES AEREOS</t>
  </si>
  <si>
    <t>AD -  PASAJES TERRESTRES</t>
  </si>
  <si>
    <t>VT -  PASAJES TERRESTRES</t>
  </si>
  <si>
    <t>PR -  OTROS GASTOS DE PERSONAL</t>
  </si>
  <si>
    <t>PR - OTROS GASTOS DE PERSONAL - SUBSIDI</t>
  </si>
  <si>
    <t>AD - OTROS GASTOS DE PERSONAL</t>
  </si>
  <si>
    <t>VTA OTROS GASTOS DE PERSONAL</t>
  </si>
  <si>
    <t>AD - OTROS GTOS DE PERSONAL - INDEMNIZ.</t>
  </si>
  <si>
    <t>PR - TAXIS Y BUSES</t>
  </si>
  <si>
    <t>AD - TAXIS Y BUSES</t>
  </si>
  <si>
    <t>AD - CASINO Y ALIMENTACION (SERVICIO DE</t>
  </si>
  <si>
    <t>VT - CASINO Y ALIMENTACION (SERVICIO DE</t>
  </si>
  <si>
    <t>Recuper. Aprovecham.-Otros Gtos de Pers</t>
  </si>
  <si>
    <t>PR -  ARRENDAMIENTO CONSTRUCCIONES Y ED</t>
  </si>
  <si>
    <t>PR -  ARRENDAMIENTO MAQUINARIA Y EQUIPO</t>
  </si>
  <si>
    <t>PR -  ARRENDAMIENTO EQUIPO DE COMPUTO Y</t>
  </si>
  <si>
    <t>AD - ARRENDAMIENTO CONSTRUCCIONES Y EDI</t>
  </si>
  <si>
    <t>VT - ARRENDAMIENTO CONSTRUCCIONES Y EDI</t>
  </si>
  <si>
    <t>AD -  ARRENDAMIENTO EQUIPO DE COMPUTO Y</t>
  </si>
  <si>
    <t>VT -  ARRENDAMIENTO EQUIPO DE COMPUTO Y</t>
  </si>
  <si>
    <t>AD -  CONSULTA IT (SISTEMAS)</t>
  </si>
  <si>
    <t>OTROS  SERVICIOS  DE  TERCEROS  A  IT</t>
  </si>
  <si>
    <t>PR -  COMISIONES</t>
  </si>
  <si>
    <t>AD - COMISIONES</t>
  </si>
  <si>
    <t>VT - COMISIONES</t>
  </si>
  <si>
    <t>AD -  SERVICIO DE VIGILANCIA Y ASEO</t>
  </si>
  <si>
    <t>AD - MANTENIMIENTO DE SOFTWARE Y SERVIC</t>
  </si>
  <si>
    <t>VT - MANTENIMIENTO DE SOFTWARE Y SERVIC</t>
  </si>
  <si>
    <t>PR -  HONORARIOS PROFESIONALES</t>
  </si>
  <si>
    <t>AD -  HONORARIOS PROFESIONALES</t>
  </si>
  <si>
    <t>HONORARIOS PROFESIONALES</t>
  </si>
  <si>
    <t>AD - REVISORIA/AUDITORÍA FISCAL</t>
  </si>
  <si>
    <t>AD -  HONORARIOS ASESORIA TECNICA</t>
  </si>
  <si>
    <t>VT -  PUBLICIDAD Y PROMOCIÓN</t>
  </si>
  <si>
    <t>AD - PUBLICIDAD Y PROMOCIÓN</t>
  </si>
  <si>
    <t>PR -  TAXIS Y BUSES</t>
  </si>
  <si>
    <t>PR - MANTTO Y REPARACIONES LOCATIVAS</t>
  </si>
  <si>
    <t>PR -  TRÁMITES Y LICENCIAS</t>
  </si>
  <si>
    <t>PR -  SERVICIOS VARIOS</t>
  </si>
  <si>
    <t>AD -  TAXIS Y BUSES</t>
  </si>
  <si>
    <t>VT -  TAXIS Y BUSES</t>
  </si>
  <si>
    <t>AD -  PARQUEADEROS</t>
  </si>
  <si>
    <t>AD - MANTTO Y REPARACION EQ. OFICINA</t>
  </si>
  <si>
    <t>AD - SERVICIO DE ARCHIVO</t>
  </si>
  <si>
    <t>AD - TRAMITES Y LICENCIA</t>
  </si>
  <si>
    <t>VT - TRAMITES Y LICENCIA</t>
  </si>
  <si>
    <t>AD - SERVICIOS VARIOS</t>
  </si>
  <si>
    <t>VT - SERVICIOS VARIOS</t>
  </si>
  <si>
    <t>OTROS SERVICIOS DE TELECOM</t>
  </si>
  <si>
    <t>SERVICIOS FACTURADOS HOLCIM</t>
  </si>
  <si>
    <t>AD -  SEGUROS - CUMPLIMIENTO</t>
  </si>
  <si>
    <t>AD -  SEGUROS - VIDA COLECTIVA</t>
  </si>
  <si>
    <t>VT -  SEGUROS - VIDA COLECTIVA</t>
  </si>
  <si>
    <t>AD -  SEGUROS - RESPONSABILIDAD CIVIL Y</t>
  </si>
  <si>
    <t>AD -  TELEFONOS ADMINISTRACION</t>
  </si>
  <si>
    <t>VT -  TELEFONOS VENTAS</t>
  </si>
  <si>
    <t>TELECOM DE DATOS</t>
  </si>
  <si>
    <t>BIENES PERMANENTES HARDWARE</t>
  </si>
  <si>
    <t>BIENES PERMANENTES SOFTWARE</t>
  </si>
  <si>
    <t>LICENCIAS SAP</t>
  </si>
  <si>
    <t>SUMINISTROS PARA OFICINA</t>
  </si>
  <si>
    <t>PR - UTILES,PAPELERIA Y FOTOCOPIAS</t>
  </si>
  <si>
    <t>ADM MATERIAL DE ASEO Y LIMPIEZA</t>
  </si>
  <si>
    <t>AD - UTILES, PAPELERIA Y FOTOCOPIA</t>
  </si>
  <si>
    <t>VT - UTILES, PAPELERIA Y FOTOCOPIA</t>
  </si>
  <si>
    <t>AD - MATERIALES</t>
  </si>
  <si>
    <t>DONATIVOS</t>
  </si>
  <si>
    <t>AD -  IMPUESTO DE TIMBRES</t>
  </si>
  <si>
    <t>IMPUESTO AL CONSUMO CON CECO</t>
  </si>
  <si>
    <t>IMPUESTO AL CONSUMO SIN CECO</t>
  </si>
  <si>
    <t>MULTAS Y SANCIONES</t>
  </si>
  <si>
    <t>GASTOS NO DEDUCIBLES</t>
  </si>
  <si>
    <t>IMPUESTOS ASUMIDOS</t>
  </si>
  <si>
    <t>GASTOS NO DEDUCIBLES PERIODOS ANTERIORE</t>
  </si>
  <si>
    <t>HA - GASTOS NO CAPITALIZADOS DE IEC EDI</t>
  </si>
  <si>
    <t>HA - IMPUESTOS ASUMIDOS</t>
  </si>
  <si>
    <t>OTROS GTOS EXTRAORDINARIOS</t>
  </si>
  <si>
    <t>AD -  CONTRIBUCIONES</t>
  </si>
  <si>
    <t>ADM AFILIACIONES Y SOSTENIMIENTO</t>
  </si>
  <si>
    <t>AD - CORREO, PORTES Y TELEGRAMAS</t>
  </si>
  <si>
    <t>VT - CORREO,PORTES,Y TELEGRAMAS</t>
  </si>
  <si>
    <t>AD -  NOTARIALES</t>
  </si>
  <si>
    <t>AD - EQUIPO DE SEGURIDAD</t>
  </si>
  <si>
    <t>AD - GTOS. DE REPRESENTACION</t>
  </si>
  <si>
    <t>VT - GASTOS DE REPRESENTACION</t>
  </si>
  <si>
    <t>AD - MANT. Y REP. EQUIPO DE OFICINA</t>
  </si>
  <si>
    <t>PR - MANT. Y REP. EQUIPO DE OFICINA</t>
  </si>
  <si>
    <t>AD - MANT. Y REP. LOCATIVAS</t>
  </si>
  <si>
    <t>AD - TRANS. FTES.  Y ACARREO</t>
  </si>
  <si>
    <t>AD - REGISTRO MERCANTIL</t>
  </si>
  <si>
    <t>RECUPERACIÓN DE PROVISIONES-AÑOS ANT. C</t>
  </si>
  <si>
    <t>RECUPERACION DE DEDUCCIONES CON CECO</t>
  </si>
  <si>
    <t>APROVECHAMIENTOS CON CECO</t>
  </si>
  <si>
    <t>VENTA BRUTA NACIONAL GRUPO SERVICIOS</t>
  </si>
  <si>
    <t>VENTA BRUTA EXTRANJERA GRUPO SERVICIOS</t>
  </si>
  <si>
    <t>DEVOL. VENTA BRUTA NACIONAL GRUPO SERVI</t>
  </si>
  <si>
    <t>GASTOS POR INTERESES A GRUPO  HOLCIM</t>
  </si>
  <si>
    <t>INTERESES DE PRÉSTAMOS</t>
  </si>
  <si>
    <t>INTERESES POR SALDOS DEUDORES (SOBREGIR</t>
  </si>
  <si>
    <t>CARGOS BANCARIOS</t>
  </si>
  <si>
    <t>IMPUESTOS SOBRE DEBITOS BANCARIOS.</t>
  </si>
  <si>
    <t>PERDIDA REALIZADA PAS.FIN.POR.CORR.GRUP</t>
  </si>
  <si>
    <t>PERDIDA REALIZADA CUENTAS COMERC. POR P</t>
  </si>
  <si>
    <t>PERDIDA REALIZADA CUENTAS COM. POR PAGA</t>
  </si>
  <si>
    <t>PERDIDA REALIZADA FINANCIAMIENTO L.PLAZ</t>
  </si>
  <si>
    <t>PERDIDA REALIZADA CAJA MONEDA EXTRANJER</t>
  </si>
  <si>
    <t>PERDIDA REALIZADA BANCO MONEDA NACIONAL</t>
  </si>
  <si>
    <t>PERDIDA REALIZADA BCO.M.EXTRANJERA</t>
  </si>
  <si>
    <t>PERDIDA REALIZADA CTAS.POR COBRAR COMER</t>
  </si>
  <si>
    <t>PERDIDA REALIZADA OTRAS CTAS.POR COBRAR</t>
  </si>
  <si>
    <t>PERDIDA REALIZADA ANTICIPOS A PROVEEDOR</t>
  </si>
  <si>
    <t>PERDIDA NO REALIZADA PAS.FIN.POR.CORR.G</t>
  </si>
  <si>
    <t>PERDIDA NO REALIZADA CUENTAS COMERC. PO</t>
  </si>
  <si>
    <t>PERDIDA NO REALIZADA CUENTAS COM. POR P</t>
  </si>
  <si>
    <t>PERDIDA NO REALIZADA CAJA MONEDA EXTRAN</t>
  </si>
  <si>
    <t>PERDIDA NO REALIZADA BANCO MONEDA NACIO</t>
  </si>
  <si>
    <t>HA - PERDIDA NO REALIZADA - DIF. POR PA</t>
  </si>
  <si>
    <t>PERDIDA NO REALIZADA CTAS.POR COBRAR CO</t>
  </si>
  <si>
    <t>PERDIDA NO REALIZADA CTAS.POR COB. COME</t>
  </si>
  <si>
    <t>PERDIDA NO REALIZADA OTRAS CTAS.POR COB</t>
  </si>
  <si>
    <t>PERDIDA NO REALIZADA ANTICIPOS A PROVEE</t>
  </si>
  <si>
    <t>AJUSTES POR REDONDEO</t>
  </si>
  <si>
    <t>OTROS GASTOS EXTRAORDINARIOS</t>
  </si>
  <si>
    <t>HA- DEPRECIACIÓN DE CONSTRUCCIONES Y ED</t>
  </si>
  <si>
    <t>HA-DEPRECIACION MUEBLES Y EQUIPO DE OFI</t>
  </si>
  <si>
    <t>HA- DEPRECIACIÓN DE EQUIPO DE COMUNICAC</t>
  </si>
  <si>
    <t>IMPUESTO DE RENTA CORRIENTE</t>
  </si>
  <si>
    <t>HA - IMPUESTO DE RENTA CORRIENTE</t>
  </si>
  <si>
    <t>HA - IMPUESTO RENTA DIFERIDO (DEP)</t>
  </si>
  <si>
    <t xml:space="preserve">Cuenta </t>
  </si>
  <si>
    <t xml:space="preserve">Descripción </t>
  </si>
  <si>
    <t xml:space="preserve">Monto </t>
  </si>
  <si>
    <t>BALANCE GENERAL</t>
  </si>
  <si>
    <t>Cuenta 4</t>
  </si>
  <si>
    <t>Row Labels</t>
  </si>
  <si>
    <t>1010</t>
  </si>
  <si>
    <t>1030</t>
  </si>
  <si>
    <t>1040</t>
  </si>
  <si>
    <t>1060</t>
  </si>
  <si>
    <t>1080</t>
  </si>
  <si>
    <t>1082</t>
  </si>
  <si>
    <t>1085</t>
  </si>
  <si>
    <t>1090</t>
  </si>
  <si>
    <t>2010</t>
  </si>
  <si>
    <t>2020</t>
  </si>
  <si>
    <t>2021</t>
  </si>
  <si>
    <t>2030</t>
  </si>
  <si>
    <t>2040</t>
  </si>
  <si>
    <t>2050</t>
  </si>
  <si>
    <t>3010</t>
  </si>
  <si>
    <t>3020</t>
  </si>
  <si>
    <t>4011</t>
  </si>
  <si>
    <t>4530</t>
  </si>
  <si>
    <t>4540</t>
  </si>
  <si>
    <t>4550</t>
  </si>
  <si>
    <t>5100</t>
  </si>
  <si>
    <t>5120</t>
  </si>
  <si>
    <t>5160</t>
  </si>
  <si>
    <t>5169</t>
  </si>
  <si>
    <t>5170</t>
  </si>
  <si>
    <t>5171</t>
  </si>
  <si>
    <t>5179</t>
  </si>
  <si>
    <t>5220</t>
  </si>
  <si>
    <t>5221</t>
  </si>
  <si>
    <t>5229</t>
  </si>
  <si>
    <t>5249</t>
  </si>
  <si>
    <t>5350</t>
  </si>
  <si>
    <t>5360</t>
  </si>
  <si>
    <t>5370</t>
  </si>
  <si>
    <t>5380</t>
  </si>
  <si>
    <t>5450</t>
  </si>
  <si>
    <t>5460</t>
  </si>
  <si>
    <t>Grand Total</t>
  </si>
  <si>
    <t xml:space="preserve">Sum of Monto </t>
  </si>
  <si>
    <t xml:space="preserve">Total cuentas </t>
  </si>
  <si>
    <t>Inf. Consolidada en cuenta de 4</t>
  </si>
  <si>
    <t>De mayor a maenor</t>
  </si>
  <si>
    <t xml:space="preserve">De menor a mayor </t>
  </si>
  <si>
    <t>Numero mayor</t>
  </si>
  <si>
    <t>Mayor</t>
  </si>
  <si>
    <t xml:space="preserve">Menor </t>
  </si>
  <si>
    <t xml:space="preserve">Numero menor </t>
  </si>
  <si>
    <t xml:space="preserve">Promedio </t>
  </si>
  <si>
    <t>TOTAL</t>
  </si>
  <si>
    <t xml:space="preserve">CUENTA </t>
  </si>
  <si>
    <t xml:space="preserve">DESCRIPCIÓN </t>
  </si>
  <si>
    <t xml:space="preserve">MONTO </t>
  </si>
  <si>
    <t>ACTIVO</t>
  </si>
  <si>
    <t xml:space="preserve">PASIVO </t>
  </si>
  <si>
    <t>PATRIMONIO</t>
  </si>
  <si>
    <t xml:space="preserve">INGRESO </t>
  </si>
  <si>
    <t xml:space="preserve">GASTO </t>
  </si>
  <si>
    <t>INGRESO</t>
  </si>
  <si>
    <t>FUNCIÓN BUSQUEDA</t>
  </si>
  <si>
    <t>TABLAS DINAMICAS Y FILTROS</t>
  </si>
  <si>
    <t xml:space="preserve">ACTIVO </t>
  </si>
  <si>
    <t>PASIVO</t>
  </si>
  <si>
    <t xml:space="preserve">Monto susceptible </t>
  </si>
  <si>
    <t>Conclusión</t>
  </si>
  <si>
    <t>PROYECTO DE EXCEL AVANZADO PERCEPTIO S.A.S</t>
  </si>
  <si>
    <t xml:space="preserve">Con respecto a los datos arrojados en la Función SI se conlcuyo </t>
  </si>
  <si>
    <t>que se debe de indagar el total de Activos ya que el total de dinero</t>
  </si>
  <si>
    <t>que posee la compañía no esta alcanzado para cubrir el total</t>
  </si>
  <si>
    <t>de pasivos y gastos.</t>
  </si>
  <si>
    <t xml:space="preserve">La compañía no esta teniendo la rentabilidad esperada para </t>
  </si>
  <si>
    <t>tener el rendimineto exitoso.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</si>
</sst>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5A5A5A"/>
      <name val="Arial"/>
      <family val="2"/>
    </font>
    <font>
      <b/>
      <sz val="11"/>
      <color rgb="FF5A5A5A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26"/>
      <color theme="1"/>
      <name val="Arial"/>
      <family val="2"/>
    </font>
    <font>
      <b/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3" borderId="10" xfId="0" applyFill="1" applyBorder="1"/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/>
    <xf numFmtId="0" fontId="0" fillId="3" borderId="0" xfId="0" applyFill="1" applyBorder="1"/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/>
    <xf numFmtId="0" fontId="6" fillId="0" borderId="0" xfId="0" applyFont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6" fillId="0" borderId="8" xfId="0" applyFont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4" fillId="4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2" xfId="0" applyBorder="1"/>
    <xf numFmtId="41" fontId="0" fillId="0" borderId="2" xfId="1" applyFont="1" applyBorder="1"/>
    <xf numFmtId="0" fontId="0" fillId="0" borderId="2" xfId="0" applyBorder="1" applyAlignment="1">
      <alignment horizontal="left"/>
    </xf>
    <xf numFmtId="0" fontId="2" fillId="0" borderId="2" xfId="0" applyFont="1" applyBorder="1"/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0" fillId="3" borderId="2" xfId="0" applyFill="1" applyBorder="1"/>
    <xf numFmtId="41" fontId="0" fillId="0" borderId="2" xfId="0" applyNumberFormat="1" applyBorder="1"/>
    <xf numFmtId="0" fontId="2" fillId="3" borderId="2" xfId="0" applyFont="1" applyFill="1" applyBorder="1"/>
    <xf numFmtId="0" fontId="2" fillId="3" borderId="2" xfId="0" pivotButton="1" applyFont="1" applyFill="1" applyBorder="1"/>
    <xf numFmtId="41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/>
    <xf numFmtId="0" fontId="4" fillId="3" borderId="2" xfId="0" applyFont="1" applyFill="1" applyBorder="1"/>
    <xf numFmtId="0" fontId="13" fillId="3" borderId="9" xfId="0" applyFont="1" applyFill="1" applyBorder="1" applyAlignment="1">
      <alignment horizontal="center"/>
    </xf>
    <xf numFmtId="0" fontId="0" fillId="3" borderId="20" xfId="0" applyFill="1" applyBorder="1"/>
    <xf numFmtId="0" fontId="2" fillId="3" borderId="20" xfId="0" applyFont="1" applyFill="1" applyBorder="1"/>
    <xf numFmtId="41" fontId="2" fillId="3" borderId="20" xfId="0" applyNumberFormat="1" applyFont="1" applyFill="1" applyBorder="1"/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41" fontId="2" fillId="3" borderId="2" xfId="1" applyFont="1" applyFill="1" applyBorder="1"/>
    <xf numFmtId="0" fontId="2" fillId="3" borderId="1" xfId="0" applyFont="1" applyFill="1" applyBorder="1" applyAlignment="1">
      <alignment horizontal="left"/>
    </xf>
    <xf numFmtId="41" fontId="2" fillId="3" borderId="1" xfId="1" applyFont="1" applyFill="1" applyBorder="1"/>
    <xf numFmtId="41" fontId="1" fillId="0" borderId="2" xfId="1" applyFont="1" applyBorder="1"/>
    <xf numFmtId="0" fontId="12" fillId="2" borderId="9" xfId="0" applyFont="1" applyFill="1" applyBorder="1" applyAlignment="1">
      <alignment horizontal="center"/>
    </xf>
    <xf numFmtId="0" fontId="0" fillId="0" borderId="24" xfId="0" applyBorder="1"/>
    <xf numFmtId="41" fontId="4" fillId="3" borderId="2" xfId="1" applyFont="1" applyFill="1" applyBorder="1"/>
    <xf numFmtId="0" fontId="0" fillId="3" borderId="6" xfId="0" applyFill="1" applyBorder="1"/>
  </cellXfs>
  <cellStyles count="2">
    <cellStyle name="Comma [0]" xfId="1" builtinId="6"/>
    <cellStyle name="Normal" xfId="0" builtinId="0"/>
  </cellStyles>
  <dxfs count="2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523875</xdr:colOff>
      <xdr:row>3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5725"/>
          <a:ext cx="1647825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13</xdr:row>
      <xdr:rowOff>152400</xdr:rowOff>
    </xdr:from>
    <xdr:to>
      <xdr:col>9</xdr:col>
      <xdr:colOff>266368</xdr:colOff>
      <xdr:row>19</xdr:row>
      <xdr:rowOff>95114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3105150"/>
          <a:ext cx="2657143" cy="10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609295</xdr:colOff>
      <xdr:row>4</xdr:row>
      <xdr:rowOff>66571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8095" cy="8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29</xdr:row>
      <xdr:rowOff>38100</xdr:rowOff>
    </xdr:from>
    <xdr:to>
      <xdr:col>3</xdr:col>
      <xdr:colOff>476124</xdr:colOff>
      <xdr:row>33</xdr:row>
      <xdr:rowOff>133239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5695950"/>
          <a:ext cx="1009524" cy="88571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29</xdr:row>
      <xdr:rowOff>66675</xdr:rowOff>
    </xdr:from>
    <xdr:to>
      <xdr:col>8</xdr:col>
      <xdr:colOff>342789</xdr:colOff>
      <xdr:row>33</xdr:row>
      <xdr:rowOff>76100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8100" y="5724525"/>
          <a:ext cx="885714" cy="8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30</xdr:row>
      <xdr:rowOff>47625</xdr:rowOff>
    </xdr:from>
    <xdr:to>
      <xdr:col>13</xdr:col>
      <xdr:colOff>390414</xdr:colOff>
      <xdr:row>34</xdr:row>
      <xdr:rowOff>104670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43725" y="5905500"/>
          <a:ext cx="885714" cy="838095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32</xdr:row>
      <xdr:rowOff>57150</xdr:rowOff>
    </xdr:from>
    <xdr:to>
      <xdr:col>18</xdr:col>
      <xdr:colOff>523758</xdr:colOff>
      <xdr:row>36</xdr:row>
      <xdr:rowOff>85625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77450" y="6315075"/>
          <a:ext cx="933333" cy="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42</xdr:row>
      <xdr:rowOff>57150</xdr:rowOff>
    </xdr:from>
    <xdr:to>
      <xdr:col>3</xdr:col>
      <xdr:colOff>409462</xdr:colOff>
      <xdr:row>46</xdr:row>
      <xdr:rowOff>66575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7725" y="8286750"/>
          <a:ext cx="904762" cy="8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45</xdr:row>
      <xdr:rowOff>47625</xdr:rowOff>
    </xdr:from>
    <xdr:to>
      <xdr:col>8</xdr:col>
      <xdr:colOff>476142</xdr:colOff>
      <xdr:row>49</xdr:row>
      <xdr:rowOff>104673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0" y="8877300"/>
          <a:ext cx="866667" cy="8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43</xdr:row>
      <xdr:rowOff>85725</xdr:rowOff>
    </xdr:from>
    <xdr:to>
      <xdr:col>13</xdr:col>
      <xdr:colOff>457074</xdr:colOff>
      <xdr:row>47</xdr:row>
      <xdr:rowOff>123723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86575" y="8515350"/>
          <a:ext cx="1009524" cy="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49</xdr:row>
      <xdr:rowOff>142875</xdr:rowOff>
    </xdr:from>
    <xdr:to>
      <xdr:col>9</xdr:col>
      <xdr:colOff>66061</xdr:colOff>
      <xdr:row>68</xdr:row>
      <xdr:rowOff>190042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9734550"/>
          <a:ext cx="4914286" cy="3666667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49</xdr:row>
      <xdr:rowOff>180975</xdr:rowOff>
    </xdr:from>
    <xdr:to>
      <xdr:col>17</xdr:col>
      <xdr:colOff>189877</xdr:colOff>
      <xdr:row>69</xdr:row>
      <xdr:rowOff>66213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86350" y="9772650"/>
          <a:ext cx="4980952" cy="36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161925</xdr:colOff>
      <xdr:row>49</xdr:row>
      <xdr:rowOff>161925</xdr:rowOff>
    </xdr:from>
    <xdr:to>
      <xdr:col>25</xdr:col>
      <xdr:colOff>418458</xdr:colOff>
      <xdr:row>75</xdr:row>
      <xdr:rowOff>151782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39350" y="9753600"/>
          <a:ext cx="5133333" cy="49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514350</xdr:colOff>
      <xdr:row>3</xdr:row>
      <xdr:rowOff>95250</xdr:rowOff>
    </xdr:from>
    <xdr:to>
      <xdr:col>22</xdr:col>
      <xdr:colOff>199531</xdr:colOff>
      <xdr:row>9</xdr:row>
      <xdr:rowOff>85576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695325"/>
          <a:ext cx="3952381" cy="11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4</xdr:row>
      <xdr:rowOff>180975</xdr:rowOff>
    </xdr:from>
    <xdr:to>
      <xdr:col>15</xdr:col>
      <xdr:colOff>514350</xdr:colOff>
      <xdr:row>8</xdr:row>
      <xdr:rowOff>18863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3375" y="981075"/>
          <a:ext cx="1704975" cy="637988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14</xdr:row>
      <xdr:rowOff>114301</xdr:rowOff>
    </xdr:from>
    <xdr:to>
      <xdr:col>3</xdr:col>
      <xdr:colOff>295276</xdr:colOff>
      <xdr:row>21</xdr:row>
      <xdr:rowOff>170057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176" y="2943226"/>
          <a:ext cx="1104900" cy="1389256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14</xdr:row>
      <xdr:rowOff>123825</xdr:rowOff>
    </xdr:from>
    <xdr:to>
      <xdr:col>7</xdr:col>
      <xdr:colOff>381000</xdr:colOff>
      <xdr:row>22</xdr:row>
      <xdr:rowOff>9525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3300" y="2952750"/>
          <a:ext cx="1104900" cy="14097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14</xdr:row>
      <xdr:rowOff>104775</xdr:rowOff>
    </xdr:from>
    <xdr:to>
      <xdr:col>12</xdr:col>
      <xdr:colOff>142875</xdr:colOff>
      <xdr:row>22</xdr:row>
      <xdr:rowOff>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3175" y="2933700"/>
          <a:ext cx="1104900" cy="1419225"/>
        </a:xfrm>
        <a:prstGeom prst="rect">
          <a:avLst/>
        </a:prstGeom>
      </xdr:spPr>
    </xdr:pic>
    <xdr:clientData/>
  </xdr:twoCellAnchor>
  <xdr:twoCellAnchor editAs="oneCell">
    <xdr:from>
      <xdr:col>13</xdr:col>
      <xdr:colOff>390525</xdr:colOff>
      <xdr:row>10</xdr:row>
      <xdr:rowOff>47625</xdr:rowOff>
    </xdr:from>
    <xdr:to>
      <xdr:col>16</xdr:col>
      <xdr:colOff>190296</xdr:colOff>
      <xdr:row>18</xdr:row>
      <xdr:rowOff>9331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5325" y="2047875"/>
          <a:ext cx="1628571" cy="15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352425</xdr:colOff>
      <xdr:row>18</xdr:row>
      <xdr:rowOff>9525</xdr:rowOff>
    </xdr:from>
    <xdr:to>
      <xdr:col>16</xdr:col>
      <xdr:colOff>218863</xdr:colOff>
      <xdr:row>26</xdr:row>
      <xdr:rowOff>9332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77225" y="3600450"/>
          <a:ext cx="1695238" cy="15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7825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2</xdr:col>
      <xdr:colOff>809625</xdr:colOff>
      <xdr:row>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8575"/>
          <a:ext cx="1647825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2</xdr:col>
      <xdr:colOff>657225</xdr:colOff>
      <xdr:row>2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9525"/>
          <a:ext cx="1647825" cy="504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2</xdr:col>
      <xdr:colOff>914400</xdr:colOff>
      <xdr:row>3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14300"/>
          <a:ext cx="1647825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10</xdr:row>
      <xdr:rowOff>66674</xdr:rowOff>
    </xdr:from>
    <xdr:to>
      <xdr:col>8</xdr:col>
      <xdr:colOff>190500</xdr:colOff>
      <xdr:row>13</xdr:row>
      <xdr:rowOff>18887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8576" y="2019299"/>
          <a:ext cx="771524" cy="52371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rna, Sindy (LATCO - Medellin)" refreshedDate="43442.897329976855" createdVersion="6" refreshedVersion="6" minRefreshableVersion="3" recordCount="368">
  <cacheSource type="worksheet">
    <worksheetSource ref="B7:E375" sheet="4."/>
  </cacheSource>
  <cacheFields count="4">
    <cacheField name="Cuenta " numFmtId="0">
      <sharedItems containsMixedTypes="1" containsNumber="1" containsInteger="1" minValue="10101002" maxValue="54601001" count="368">
        <n v="10101002"/>
        <n v="10102000"/>
        <n v="10102999"/>
        <s v="10103000TC"/>
        <s v="10103003TC"/>
        <s v="10103010TC"/>
        <s v="10103020TC"/>
        <s v="10103021TC"/>
        <s v="10103022TC"/>
        <s v="10103023TC"/>
        <s v="10103028TC"/>
        <s v="10103030TC"/>
        <s v="10103031TC"/>
        <s v="10103032TC"/>
        <s v="10103033TC"/>
        <s v="10103040TC"/>
        <s v="10103043TC"/>
        <s v="10104000TC"/>
        <n v="10301001"/>
        <n v="10301997"/>
        <n v="10303001"/>
        <n v="10303997"/>
        <n v="10403000"/>
        <n v="10403002"/>
        <n v="10403003"/>
        <n v="10403004"/>
        <n v="10403008"/>
        <n v="10403053"/>
        <n v="10403067"/>
        <n v="10403068"/>
        <n v="10403082"/>
        <n v="10403083"/>
        <n v="10403112"/>
        <n v="10403999"/>
        <n v="10404001"/>
        <n v="10404003"/>
        <n v="10404007"/>
        <n v="10404008"/>
        <n v="10404012"/>
        <n v="10605000"/>
        <n v="10605023"/>
        <n v="10606010"/>
        <n v="10606012"/>
        <n v="10606999"/>
        <n v="10802001"/>
        <n v="10805002"/>
        <n v="10805003"/>
        <n v="10805021"/>
        <n v="10820001"/>
        <n v="10852001"/>
        <n v="10855001"/>
        <n v="10855002"/>
        <n v="10903015"/>
        <n v="10904503"/>
        <n v="20103005"/>
        <n v="20104068"/>
        <n v="20104968"/>
        <n v="20201068"/>
        <n v="20206000"/>
        <n v="20206004"/>
        <n v="20206038"/>
        <n v="20206040"/>
        <n v="20206041"/>
        <n v="20206090"/>
        <n v="20207013"/>
        <n v="20207015"/>
        <n v="20208010"/>
        <n v="20208011"/>
        <n v="20208012"/>
        <n v="20208016"/>
        <n v="20208032"/>
        <n v="20208033"/>
        <n v="20208050"/>
        <n v="20208051"/>
        <n v="20209001"/>
        <n v="20209045"/>
        <n v="20209058"/>
        <n v="20209060"/>
        <n v="20209062"/>
        <n v="20209063"/>
        <n v="20209065"/>
        <n v="20209066"/>
        <n v="20209069"/>
        <n v="20209070"/>
        <n v="20209071"/>
        <n v="20209078"/>
        <n v="20209081"/>
        <n v="20209140"/>
        <n v="20209227"/>
        <n v="20209242"/>
        <n v="20210000"/>
        <n v="20211000"/>
        <n v="20211201"/>
        <n v="20211203"/>
        <n v="20211208"/>
        <n v="20211901"/>
        <n v="20211903"/>
        <n v="20211908"/>
        <n v="20211999"/>
        <n v="20213000"/>
        <n v="20213001"/>
        <n v="20213012"/>
        <n v="20213994"/>
        <n v="20213996"/>
        <n v="20213999"/>
        <n v="20214000"/>
        <n v="20301000"/>
        <n v="20401068"/>
        <n v="20401968"/>
        <n v="20501011"/>
        <n v="30101000"/>
        <n v="30201000"/>
        <n v="30203018"/>
        <n v="30203095"/>
        <n v="30205004"/>
        <n v="30207012"/>
        <n v="40113008"/>
        <n v="40113009"/>
        <n v="45303005"/>
        <n v="45304010"/>
        <n v="45401002"/>
        <n v="45401003"/>
        <n v="45401004"/>
        <n v="45401061"/>
        <n v="45401063"/>
        <n v="45401093"/>
        <n v="45401156"/>
        <n v="45401205"/>
        <n v="45401240"/>
        <n v="45401241"/>
        <n v="45401243"/>
        <n v="45402002"/>
        <n v="45402003"/>
        <n v="45402061"/>
        <n v="45402063"/>
        <n v="45402093"/>
        <n v="45402156"/>
        <n v="45402205"/>
        <n v="45402241"/>
        <n v="45402243"/>
        <n v="45503043"/>
        <n v="51001000"/>
        <n v="51001001"/>
        <n v="51001003"/>
        <n v="51001006"/>
        <n v="51001022"/>
        <n v="51001023"/>
        <n v="51001024"/>
        <n v="51001025"/>
        <n v="51001028"/>
        <n v="51001029"/>
        <n v="51001032"/>
        <n v="51001033"/>
        <n v="51001038"/>
        <n v="51001043"/>
        <n v="51001879"/>
        <n v="51002000"/>
        <n v="51002002"/>
        <n v="51002003"/>
        <n v="51002017"/>
        <n v="51002018"/>
        <n v="51002019"/>
        <n v="51002020"/>
        <n v="51002022"/>
        <n v="51002023"/>
        <n v="51002024"/>
        <n v="51002025"/>
        <n v="51002026"/>
        <n v="51002027"/>
        <n v="51002028"/>
        <n v="51002029"/>
        <n v="51002030"/>
        <n v="51002031"/>
        <n v="51002032"/>
        <n v="51002033"/>
        <n v="51002034"/>
        <n v="51002035"/>
        <n v="51002036"/>
        <n v="51002039"/>
        <n v="51002040"/>
        <n v="51002041"/>
        <n v="51002042"/>
        <n v="51002043"/>
        <n v="51002044"/>
        <n v="51002045"/>
        <n v="51002046"/>
        <n v="51002087"/>
        <n v="51002088"/>
        <n v="51002089"/>
        <n v="51003001"/>
        <n v="51003002"/>
        <n v="51003003"/>
        <n v="51003004"/>
        <n v="51003005"/>
        <n v="51003006"/>
        <n v="51003007"/>
        <n v="51003027"/>
        <n v="51003028"/>
        <n v="51003029"/>
        <n v="51003030"/>
        <n v="51003031"/>
        <n v="51003032"/>
        <n v="51003033"/>
        <n v="51003034"/>
        <n v="51003035"/>
        <n v="51003036"/>
        <n v="51003037"/>
        <n v="51003038"/>
        <n v="51003039"/>
        <n v="51003040"/>
        <n v="51003041"/>
        <n v="51201001"/>
        <n v="51601000"/>
        <n v="51601006"/>
        <n v="51601007"/>
        <n v="51601009"/>
        <n v="51601010"/>
        <n v="51601011"/>
        <n v="51601012"/>
        <n v="51601013"/>
        <n v="51601014"/>
        <n v="51602000"/>
        <n v="51602001"/>
        <n v="51602002"/>
        <n v="51603000"/>
        <n v="51603001"/>
        <n v="51603002"/>
        <n v="51606000"/>
        <n v="51606001"/>
        <n v="51606002"/>
        <n v="51607000"/>
        <n v="51607001"/>
        <n v="51607004"/>
        <n v="51609000"/>
        <n v="51609001"/>
        <n v="51609002"/>
        <n v="51609006"/>
        <n v="51609007"/>
        <n v="51609008"/>
        <n v="51609009"/>
        <n v="51609010"/>
        <n v="51609011"/>
        <n v="51699000"/>
        <n v="51699001"/>
        <n v="51699006"/>
        <n v="51699007"/>
        <n v="51699008"/>
        <n v="51699033"/>
        <n v="51699043"/>
        <n v="51699110"/>
        <n v="51699142"/>
        <n v="51699879"/>
        <n v="51701002"/>
        <n v="51701003"/>
        <n v="51701004"/>
        <n v="51701011"/>
        <n v="51701012"/>
        <n v="51701013"/>
        <n v="51701014"/>
        <n v="51703000"/>
        <n v="51703001"/>
        <n v="51704000"/>
        <n v="51704001"/>
        <n v="51704002"/>
        <n v="51705001"/>
        <n v="51707001"/>
        <n v="51707002"/>
        <n v="51708014"/>
        <n v="51708015"/>
        <n v="51708016"/>
        <n v="51708020"/>
        <n v="51708024"/>
        <n v="51713000"/>
        <n v="51713021"/>
        <n v="51799003"/>
        <n v="51799034"/>
        <n v="51799039"/>
        <n v="51799041"/>
        <n v="51799043"/>
        <n v="51799044"/>
        <n v="51799047"/>
        <n v="51799051"/>
        <n v="51799057"/>
        <n v="51799060"/>
        <n v="51799061"/>
        <n v="51799062"/>
        <n v="51799063"/>
        <n v="51799083"/>
        <n v="52201002"/>
        <n v="52202017"/>
        <n v="52202019"/>
        <n v="52202020"/>
        <n v="52202029"/>
        <n v="52204001"/>
        <n v="52204002"/>
        <n v="52204005"/>
        <n v="52205000"/>
        <n v="52205001"/>
        <n v="52205002"/>
        <n v="52206000"/>
        <n v="52206004"/>
        <n v="52206006"/>
        <n v="52206008"/>
        <n v="52206009"/>
        <n v="52206011"/>
        <n v="52207000"/>
        <n v="52209013"/>
        <n v="52209052"/>
        <n v="52209053"/>
        <n v="52210000"/>
        <n v="52212000"/>
        <n v="52212001"/>
        <n v="52212005"/>
        <n v="52212012"/>
        <n v="52212056"/>
        <n v="52299041"/>
        <n v="52299102"/>
        <n v="52299104"/>
        <n v="52299108"/>
        <n v="52299109"/>
        <n v="52299111"/>
        <n v="52299117"/>
        <n v="52299120"/>
        <n v="52299121"/>
        <n v="52299123"/>
        <n v="52299125"/>
        <n v="52299128"/>
        <n v="52299134"/>
        <n v="52299146"/>
        <n v="52499049"/>
        <n v="52499053"/>
        <n v="52499079"/>
        <n v="52499133"/>
        <n v="52499134"/>
        <n v="52499244"/>
        <n v="53501008"/>
        <n v="53503001"/>
        <n v="53503003"/>
        <n v="53504000"/>
        <n v="53504029"/>
        <n v="53601005"/>
        <n v="53601041"/>
        <n v="53601043"/>
        <n v="53601091"/>
        <n v="53601202"/>
        <n v="53601203"/>
        <n v="53601204"/>
        <n v="53601261"/>
        <n v="53601293"/>
        <n v="53601356"/>
        <n v="53602005"/>
        <n v="53602041"/>
        <n v="53602043"/>
        <n v="53602202"/>
        <n v="53602203"/>
        <n v="53602253"/>
        <n v="53602261"/>
        <n v="53602263"/>
        <n v="53602293"/>
        <n v="53602356"/>
        <n v="53703021"/>
        <n v="53703047"/>
        <n v="53801003"/>
        <n v="53801007"/>
        <n v="53801008"/>
        <n v="54501000"/>
        <n v="54501023"/>
        <n v="54601001"/>
      </sharedItems>
    </cacheField>
    <cacheField name="Cuenta 4" numFmtId="0">
      <sharedItems count="37">
        <s v="1010"/>
        <s v="1030"/>
        <s v="1040"/>
        <s v="1060"/>
        <s v="1080"/>
        <s v="1082"/>
        <s v="1085"/>
        <s v="1090"/>
        <s v="2010"/>
        <s v="2020"/>
        <s v="2021"/>
        <s v="2030"/>
        <s v="2040"/>
        <s v="2050"/>
        <s v="3010"/>
        <s v="3020"/>
        <s v="4011"/>
        <s v="4530"/>
        <s v="4540"/>
        <s v="4550"/>
        <s v="5100"/>
        <s v="5120"/>
        <s v="5160"/>
        <s v="5169"/>
        <s v="5170"/>
        <s v="5171"/>
        <s v="5179"/>
        <s v="5220"/>
        <s v="5221"/>
        <s v="5229"/>
        <s v="5249"/>
        <s v="5350"/>
        <s v="5360"/>
        <s v="5370"/>
        <s v="5380"/>
        <s v="5450"/>
        <s v="5460"/>
      </sharedItems>
    </cacheField>
    <cacheField name="Descripción " numFmtId="0">
      <sharedItems/>
    </cacheField>
    <cacheField name="Monto " numFmtId="41">
      <sharedItems containsSemiMixedTypes="0" containsString="0" containsNumber="1" containsInteger="1" minValue="-37544981" maxValue="91847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8">
  <r>
    <x v="0"/>
    <x v="0"/>
    <s v="CAJA  - FONDO FIJO"/>
    <n v="0"/>
  </r>
  <r>
    <x v="1"/>
    <x v="0"/>
    <s v="CAJA MONEDA EXTRANJERA"/>
    <n v="1661177"/>
  </r>
  <r>
    <x v="2"/>
    <x v="0"/>
    <s v="AJUSTE DE CONVERSION"/>
    <n v="767"/>
  </r>
  <r>
    <x v="3"/>
    <x v="0"/>
    <s v="CITIBANK N.A- SALDOS"/>
    <n v="0"/>
  </r>
  <r>
    <x v="4"/>
    <x v="0"/>
    <s v="BANCOLOMBIA - COMPENSACIÓN"/>
    <n v="0"/>
  </r>
  <r>
    <x v="5"/>
    <x v="0"/>
    <s v="CORREVAL - SALDOS"/>
    <n v="0"/>
  </r>
  <r>
    <x v="6"/>
    <x v="0"/>
    <s v="BBVA - SALDOS"/>
    <n v="371058"/>
  </r>
  <r>
    <x v="7"/>
    <x v="0"/>
    <s v="BBVA - DEPÓSITOS"/>
    <n v="0"/>
  </r>
  <r>
    <x v="8"/>
    <x v="0"/>
    <s v="BBVA - PAGOS"/>
    <n v="-136985"/>
  </r>
  <r>
    <x v="9"/>
    <x v="0"/>
    <s v="BBVA - COMPENSACIÓN"/>
    <n v="2510"/>
  </r>
  <r>
    <x v="10"/>
    <x v="0"/>
    <s v="BBVA - 305-003683 - DEP.BCO Y NO LIBRO"/>
    <n v="-454"/>
  </r>
  <r>
    <x v="11"/>
    <x v="0"/>
    <s v="BBVA - SALDOS CTA 305002198"/>
    <n v="10452"/>
  </r>
  <r>
    <x v="12"/>
    <x v="0"/>
    <s v="BBVA - DEPÓSITOS CTA 305002198"/>
    <n v="0"/>
  </r>
  <r>
    <x v="13"/>
    <x v="0"/>
    <s v="BBVA - PAGOS CTA 305002198"/>
    <n v="-816"/>
  </r>
  <r>
    <x v="14"/>
    <x v="0"/>
    <s v="BBVA - COMPENSACIÓN CTA 305002198"/>
    <n v="607"/>
  </r>
  <r>
    <x v="15"/>
    <x v="0"/>
    <s v="BBVA FIDUCIA SALDOS"/>
    <n v="1179827"/>
  </r>
  <r>
    <x v="16"/>
    <x v="0"/>
    <s v="BBVA FIDUCIA COMPENSACION"/>
    <n v="0"/>
  </r>
  <r>
    <x v="17"/>
    <x v="0"/>
    <s v="BBVA NY - SALDOS"/>
    <n v="0"/>
  </r>
  <r>
    <x v="18"/>
    <x v="1"/>
    <s v="CUENTAS COMERCIALES POR COBRAR GRUPO HO"/>
    <n v="9184733"/>
  </r>
  <r>
    <x v="19"/>
    <x v="1"/>
    <s v="AJUSTE DE CONVERSION"/>
    <n v="-32535"/>
  </r>
  <r>
    <x v="20"/>
    <x v="1"/>
    <s v="DEUDORES COMERCIALES EXTERIOR"/>
    <n v="0"/>
  </r>
  <r>
    <x v="21"/>
    <x v="1"/>
    <s v="AJUSTE DE CONVERSIÓN"/>
    <n v="0"/>
  </r>
  <r>
    <x v="22"/>
    <x v="2"/>
    <s v="OTRAS CUENTAS POR COBRAR TERCEROS"/>
    <n v="0"/>
  </r>
  <r>
    <x v="23"/>
    <x v="2"/>
    <s v="OTRAS CUENTAS POR COBRAR ANTICIPOS TRAB"/>
    <n v="984"/>
  </r>
  <r>
    <x v="24"/>
    <x v="2"/>
    <s v="OTRAS CUENTAS POR COBRAR TRABAJADORES E"/>
    <n v="352"/>
  </r>
  <r>
    <x v="25"/>
    <x v="2"/>
    <s v="OTRAS CUENTAS POR COBRAR TRABAJADORES V"/>
    <n v="188981"/>
  </r>
  <r>
    <x v="26"/>
    <x v="2"/>
    <s v="OTRAS CUENTAS POR COBRAR TRABAJADORES-O"/>
    <n v="19356"/>
  </r>
  <r>
    <x v="27"/>
    <x v="2"/>
    <s v="OTRAS CUENTAS POR COBRAR A EMPLEADOS"/>
    <n v="7154"/>
  </r>
  <r>
    <x v="28"/>
    <x v="2"/>
    <s v="OTRAS CxC TRABAJADORES SEGURO OBLIGATOR"/>
    <n v="0"/>
  </r>
  <r>
    <x v="29"/>
    <x v="2"/>
    <s v="OTRAS CxC TRABAJADORES SEGURO VEHICULO"/>
    <n v="0"/>
  </r>
  <r>
    <x v="30"/>
    <x v="2"/>
    <s v="Otras Cuentas por Cobrar P-CARD"/>
    <n v="2169"/>
  </r>
  <r>
    <x v="31"/>
    <x v="2"/>
    <s v="Otras Cuentas por Cobrar T&amp;E (Travel an"/>
    <n v="0"/>
  </r>
  <r>
    <x v="32"/>
    <x v="2"/>
    <s v="ANTICIPO PARA GASTOS DE VIAJE"/>
    <n v="300"/>
  </r>
  <r>
    <x v="33"/>
    <x v="2"/>
    <s v="AJUSTE DE CONVERSIÓN"/>
    <n v="0"/>
  </r>
  <r>
    <x v="34"/>
    <x v="2"/>
    <s v="ANTICIPO DE IMPUESTO DE RENTA Y COMPLEM"/>
    <n v="1428276"/>
  </r>
  <r>
    <x v="35"/>
    <x v="2"/>
    <s v="SOBRANTES EN LIQUIDACION PRIVADA DE IMP"/>
    <n v="1543283"/>
  </r>
  <r>
    <x v="36"/>
    <x v="2"/>
    <s v="AUTORETENCION OTROS CONCEPTOS(ANTES AUT"/>
    <n v="347034"/>
  </r>
  <r>
    <x v="37"/>
    <x v="2"/>
    <s v="RETENCIÓN EN LA FUENTE A FAVOR"/>
    <n v="486026"/>
  </r>
  <r>
    <x v="38"/>
    <x v="2"/>
    <s v="OTROS IMPUESTOS"/>
    <n v="0"/>
  </r>
  <r>
    <x v="39"/>
    <x v="3"/>
    <s v="OTROS GASTOS PAGADOS POR ANTICIPADO"/>
    <n v="825562"/>
  </r>
  <r>
    <x v="40"/>
    <x v="3"/>
    <s v="CHEQUES CANASTA"/>
    <n v="0"/>
  </r>
  <r>
    <x v="41"/>
    <x v="3"/>
    <s v="ANTICIPO A PROVEEDORES GRUPO"/>
    <n v="0"/>
  </r>
  <r>
    <x v="42"/>
    <x v="3"/>
    <s v="ANTICIPO A PROVEEDORES"/>
    <n v="0"/>
  </r>
  <r>
    <x v="43"/>
    <x v="3"/>
    <s v="AJUSTE DE CONVERSIÓN"/>
    <n v="0"/>
  </r>
  <r>
    <x v="44"/>
    <x v="4"/>
    <s v="HA-C.H.OFICINAS"/>
    <n v="3322136"/>
  </r>
  <r>
    <x v="45"/>
    <x v="4"/>
    <s v="HA-C.H.EQUIPO DE PROCESAMIENTO DE DATOS"/>
    <n v="1341395"/>
  </r>
  <r>
    <x v="46"/>
    <x v="4"/>
    <s v="HA-C.H.EQUIPO DE TELECOMUNICACIONES"/>
    <n v="119558"/>
  </r>
  <r>
    <x v="47"/>
    <x v="4"/>
    <s v="HA-CH. MUEBLES Y ENSERES"/>
    <n v="2958883"/>
  </r>
  <r>
    <x v="48"/>
    <x v="5"/>
    <s v="HA-OBR.EN PROC.-CONSTRUCCIONES Y EDIFIC"/>
    <n v="0"/>
  </r>
  <r>
    <x v="49"/>
    <x v="6"/>
    <s v="HA-DEP.CONSTRUCCIONES Y EDIFICACIONES"/>
    <n v="-2208703"/>
  </r>
  <r>
    <x v="50"/>
    <x v="6"/>
    <s v="HA- DEP. MUEBLES Y EQUIPO DE OFICINA"/>
    <n v="-1023708"/>
  </r>
  <r>
    <x v="51"/>
    <x v="6"/>
    <s v="HA-DEP.EQUIPO DE COMUNICACIÓN Y COMPUTO"/>
    <n v="-1453613"/>
  </r>
  <r>
    <x v="52"/>
    <x v="7"/>
    <s v="HA - IMPTO RTA DIFERIDO  DB  (PROV)"/>
    <n v="992861"/>
  </r>
  <r>
    <x v="53"/>
    <x v="7"/>
    <s v="DEPOSITOS EN GARANTIA L.P."/>
    <n v="105601"/>
  </r>
  <r>
    <x v="54"/>
    <x v="8"/>
    <s v="PASIVOS POR FINANC.CP PAGARÈS BCOS.NACIONALES"/>
    <n v="0"/>
  </r>
  <r>
    <x v="55"/>
    <x v="8"/>
    <s v="GH0068 - CEMASCO"/>
    <n v="0"/>
  </r>
  <r>
    <x v="56"/>
    <x v="8"/>
    <s v="GH0068 - AJUSTE POR CONVERSION"/>
    <n v="0"/>
  </r>
  <r>
    <x v="57"/>
    <x v="9"/>
    <s v="GH0068 - INTERESES POR PAGAR  - CEMASCO"/>
    <n v="0"/>
  </r>
  <r>
    <x v="58"/>
    <x v="9"/>
    <s v="REMUNERACIONES POR  PAGAR"/>
    <n v="0"/>
  </r>
  <r>
    <x v="59"/>
    <x v="9"/>
    <s v="RETENCION EMBARGOS JUDICIALES"/>
    <n v="-2918"/>
  </r>
  <r>
    <x v="60"/>
    <x v="9"/>
    <s v="CUENTA TRANSITORIA NÓMINA"/>
    <n v="0"/>
  </r>
  <r>
    <x v="61"/>
    <x v="9"/>
    <s v="TRANSITORIA COLSANITAS/POLIZA HCM"/>
    <n v="0"/>
  </r>
  <r>
    <x v="62"/>
    <x v="9"/>
    <s v="TRANSITORIA MEDICINA PREPAGADA POLIZA B"/>
    <n v="0"/>
  </r>
  <r>
    <x v="63"/>
    <x v="9"/>
    <s v="TRANSITORIA CELULARES"/>
    <n v="320"/>
  </r>
  <r>
    <x v="64"/>
    <x v="9"/>
    <s v="PROVISION DE SERVICIOS DE TERCEROS"/>
    <n v="-1981567"/>
  </r>
  <r>
    <x v="65"/>
    <x v="9"/>
    <s v="PROVISION DE SERVICIOS DE TERCEROS (K)"/>
    <n v="0"/>
  </r>
  <r>
    <x v="66"/>
    <x v="9"/>
    <s v="CESANTIAS CONSOLIDADAS LEY 50/90"/>
    <n v="-779939"/>
  </r>
  <r>
    <x v="67"/>
    <x v="9"/>
    <s v="INTERESES SOBRE CESANTIAS POR PAGAR"/>
    <n v="-92093"/>
  </r>
  <r>
    <x v="68"/>
    <x v="9"/>
    <s v="PRIMA DE SERVICIOS POR PAGAR"/>
    <n v="0"/>
  </r>
  <r>
    <x v="69"/>
    <x v="9"/>
    <s v="PRESTACIONES EXTRALEGALES-BONIFICACIONE"/>
    <n v="-2137692"/>
  </r>
  <r>
    <x v="70"/>
    <x v="9"/>
    <s v="PROVISION DE VACACIONES MONEDA GRUPO"/>
    <n v="-486692"/>
  </r>
  <r>
    <x v="71"/>
    <x v="9"/>
    <s v="PRIMAS LEGALES Y EXTRALEGALES CONSOLIDA"/>
    <n v="0"/>
  </r>
  <r>
    <x v="72"/>
    <x v="9"/>
    <s v="PRIMAS EXTRALEGALES ANUALES POR PAGAR"/>
    <n v="0"/>
  </r>
  <r>
    <x v="73"/>
    <x v="9"/>
    <s v="PRIMAS DE ANTIGUEDADAD POR PAGAR"/>
    <n v="-426727"/>
  </r>
  <r>
    <x v="74"/>
    <x v="9"/>
    <s v="IVA DEBITO FISCAL - IMPUESTO POR VENTAS"/>
    <n v="0"/>
  </r>
  <r>
    <x v="75"/>
    <x v="9"/>
    <s v="IVA - IMPUESTOS POR COMPRAS Y SERVICIOS"/>
    <n v="0"/>
  </r>
  <r>
    <x v="76"/>
    <x v="9"/>
    <s v="RETENCION EN LA FUENTE-SALARIOS Y PAGOS"/>
    <n v="-65443"/>
  </r>
  <r>
    <x v="77"/>
    <x v="9"/>
    <s v="RETENCION EN LA FUENTE-HONORARIOS"/>
    <n v="-26995"/>
  </r>
  <r>
    <x v="78"/>
    <x v="9"/>
    <s v="RETENCION EN LA FUENTE-SERVICIOS"/>
    <n v="-8576"/>
  </r>
  <r>
    <x v="79"/>
    <x v="9"/>
    <s v="RETENCION EN LA FUENTE-ARRENDAMIENTOS"/>
    <n v="-9471"/>
  </r>
  <r>
    <x v="80"/>
    <x v="9"/>
    <s v="RETENCION EN LA FUENTE-COMPRAS"/>
    <n v="-779"/>
  </r>
  <r>
    <x v="81"/>
    <x v="9"/>
    <s v="RETENCION EN LA FUENTE-PAGOS AL EXTERIO"/>
    <n v="0"/>
  </r>
  <r>
    <x v="82"/>
    <x v="9"/>
    <s v="IVA RETENIDO-REGIMEN COMUN"/>
    <n v="-10335"/>
  </r>
  <r>
    <x v="83"/>
    <x v="9"/>
    <s v="IVA RETENIDO-REGIMEN SIMPLIFICADO"/>
    <n v="0"/>
  </r>
  <r>
    <x v="84"/>
    <x v="9"/>
    <s v="RETENCION EN LA FUENTE-PATRIMONIO Y OTR"/>
    <n v="-5152"/>
  </r>
  <r>
    <x v="85"/>
    <x v="9"/>
    <s v="RETEIVA REGIMEN SIMPLIFICADO"/>
    <n v="0"/>
  </r>
  <r>
    <x v="86"/>
    <x v="9"/>
    <s v="IVA - IMPUESTO POR IMPORTACIONES"/>
    <n v="0"/>
  </r>
  <r>
    <x v="87"/>
    <x v="9"/>
    <s v="IMP. PRESERV. SEG. DEMO"/>
    <n v="0"/>
  </r>
  <r>
    <x v="88"/>
    <x v="9"/>
    <s v="IVA SALDO A FAVOR"/>
    <n v="0"/>
  </r>
  <r>
    <x v="89"/>
    <x v="9"/>
    <s v="AUTORETENCION OTROS CONCEPTOS(ANTES AU"/>
    <n v="-27560"/>
  </r>
  <r>
    <x v="90"/>
    <x v="10"/>
    <s v="PAGOS POR ANTICIPADO DE CLIENTES TERCER"/>
    <n v="0"/>
  </r>
  <r>
    <x v="91"/>
    <x v="10"/>
    <s v="CUENTAS COMERCIALES POR PAGAR -GRUPO HO"/>
    <n v="-2119099"/>
  </r>
  <r>
    <x v="92"/>
    <x v="10"/>
    <s v="GH0001 Holcim Apasco S.A. de C.V."/>
    <n v="-1138162"/>
  </r>
  <r>
    <x v="93"/>
    <x v="10"/>
    <s v="GH0003 Holcim Brasil"/>
    <n v="0"/>
  </r>
  <r>
    <x v="94"/>
    <x v="10"/>
    <s v="ADIANTAMENTO Juan Minetti S.A."/>
    <n v="0"/>
  </r>
  <r>
    <x v="95"/>
    <x v="10"/>
    <s v="GH0001 - Ajuste por conversion"/>
    <n v="9700"/>
  </r>
  <r>
    <x v="96"/>
    <x v="10"/>
    <s v="GH0003 - Ajuste por conversion"/>
    <n v="0"/>
  </r>
  <r>
    <x v="97"/>
    <x v="10"/>
    <s v="GH0008 - Ajuste por conversion"/>
    <n v="0"/>
  </r>
  <r>
    <x v="98"/>
    <x v="10"/>
    <s v="AJUSTE DE CONVERSIÓN"/>
    <n v="-5078"/>
  </r>
  <r>
    <x v="99"/>
    <x v="10"/>
    <s v="PROVEEDORES NACIONALES"/>
    <n v="-1178693"/>
  </r>
  <r>
    <x v="100"/>
    <x v="10"/>
    <s v="PROVEEDORES DEL EXTERIOR"/>
    <n v="-23188"/>
  </r>
  <r>
    <x v="101"/>
    <x v="10"/>
    <s v="OTRAS CUENTAS POR PAGAR A EMPLEADOS"/>
    <n v="-1730"/>
  </r>
  <r>
    <x v="102"/>
    <x v="10"/>
    <s v="AJUSTE DE CONVERSIÓN"/>
    <n v="0"/>
  </r>
  <r>
    <x v="103"/>
    <x v="10"/>
    <s v="AJUSTE DE CONVERSIÓN"/>
    <n v="-43"/>
  </r>
  <r>
    <x v="104"/>
    <x v="10"/>
    <s v="AJUSTE DE CONVERSIÓN"/>
    <n v="1699"/>
  </r>
  <r>
    <x v="105"/>
    <x v="10"/>
    <s v="DIVIDENDOS POR PAGAR -GRUPO HOLCIM"/>
    <n v="0"/>
  </r>
  <r>
    <x v="106"/>
    <x v="11"/>
    <s v="PROVISION IMPUESTO A LA RENTA"/>
    <n v="-3110707"/>
  </r>
  <r>
    <x v="107"/>
    <x v="12"/>
    <s v="GH0068 - CEMASCO"/>
    <n v="0"/>
  </r>
  <r>
    <x v="108"/>
    <x v="12"/>
    <s v="GH0068 - AJUSTE POR CONVERSION"/>
    <n v="0"/>
  </r>
  <r>
    <x v="109"/>
    <x v="13"/>
    <s v="HA - Impto. Diferido a Pagar -Pasivo La"/>
    <n v="-98779"/>
  </r>
  <r>
    <x v="110"/>
    <x v="14"/>
    <s v="CAPITAL SOCIAL AUTORIZADO"/>
    <n v="-1795000"/>
  </r>
  <r>
    <x v="111"/>
    <x v="15"/>
    <s v="RESERVA LEGAL"/>
    <n v="-1162931"/>
  </r>
  <r>
    <x v="112"/>
    <x v="15"/>
    <s v="RESERVAS POR DISPOSICIONES FISCALES"/>
    <n v="-460720"/>
  </r>
  <r>
    <x v="113"/>
    <x v="15"/>
    <s v="Reservas Ocasionales -Otras-"/>
    <n v="-4800161"/>
  </r>
  <r>
    <x v="114"/>
    <x v="15"/>
    <s v="HA - UTILIDADES ACUMULADAS"/>
    <n v="935914"/>
  </r>
  <r>
    <x v="115"/>
    <x v="15"/>
    <s v="HA - AJUSTE DIF.CAMB. INV. EXTRANJ."/>
    <n v="0"/>
  </r>
  <r>
    <x v="116"/>
    <x v="16"/>
    <s v="VTA.SERVICIOS EXPORT.TERCEROS"/>
    <n v="0"/>
  </r>
  <r>
    <x v="117"/>
    <x v="16"/>
    <s v="VTA.SERVICIOS EXPORT.TERCEROS"/>
    <n v="0"/>
  </r>
  <r>
    <x v="118"/>
    <x v="17"/>
    <s v="INTERESES POR INVERSIONES"/>
    <n v="-363462"/>
  </r>
  <r>
    <x v="119"/>
    <x v="17"/>
    <s v="AJUSTE POR REDONDEO"/>
    <n v="-10"/>
  </r>
  <r>
    <x v="120"/>
    <x v="18"/>
    <s v="GANANCIA REALIZADA CAJA MONEDA EXTRANJE"/>
    <n v="-570321"/>
  </r>
  <r>
    <x v="121"/>
    <x v="18"/>
    <s v="GANANCIA REALIZADA BANCO MONEDA NACIONA"/>
    <n v="-30065"/>
  </r>
  <r>
    <x v="122"/>
    <x v="18"/>
    <s v="GANANCIA REALIZADA BCO.M.EXTRANJERA"/>
    <n v="0"/>
  </r>
  <r>
    <x v="123"/>
    <x v="18"/>
    <s v="GANANCIA REALIZADA CTAS.POR COBRAR COME"/>
    <n v="-261291"/>
  </r>
  <r>
    <x v="124"/>
    <x v="18"/>
    <s v="GANANCIA REALIZADA CTAS.POR COB. COMERC"/>
    <n v="0"/>
  </r>
  <r>
    <x v="125"/>
    <x v="18"/>
    <s v="GANANCIA REALIZADA OTRAS CTAS.POR COBRA"/>
    <n v="0"/>
  </r>
  <r>
    <x v="126"/>
    <x v="18"/>
    <s v="GANANCIA REALIZADA ANTICIPOS A PROVEEDO"/>
    <n v="0"/>
  </r>
  <r>
    <x v="127"/>
    <x v="18"/>
    <s v="GANANCIA REALIZADA PAS.FIN.POR.CORR.GRU"/>
    <n v="0"/>
  </r>
  <r>
    <x v="128"/>
    <x v="18"/>
    <s v="GANANCIA REALIZADA ANTICIPOS DE CLIENTE"/>
    <n v="-70406"/>
  </r>
  <r>
    <x v="129"/>
    <x v="18"/>
    <s v="GANANCIA REALIZADA CUENTAS COMERC. POR"/>
    <n v="-1433"/>
  </r>
  <r>
    <x v="130"/>
    <x v="18"/>
    <s v="GANANCIA REALIZADA CUENTAS COM. POR PAG"/>
    <n v="-3280"/>
  </r>
  <r>
    <x v="131"/>
    <x v="18"/>
    <s v="GANANCIA NO REALIZADA CAJA MONEDA EXTRA"/>
    <n v="-320312"/>
  </r>
  <r>
    <x v="132"/>
    <x v="18"/>
    <s v="GANANCIA NO REALIZADA BANCO MONEDA NACI"/>
    <n v="0"/>
  </r>
  <r>
    <x v="133"/>
    <x v="18"/>
    <s v="GANANCIA NO REALIZADA CTAS.POR COBRAR C"/>
    <n v="-493339"/>
  </r>
  <r>
    <x v="134"/>
    <x v="18"/>
    <s v="GANANCIA NO REALIZADA CTAS.POR COB. COM"/>
    <n v="0"/>
  </r>
  <r>
    <x v="135"/>
    <x v="18"/>
    <s v="GANANCIA NO REALIZADA OTRAS CTAS.POR CO"/>
    <n v="0"/>
  </r>
  <r>
    <x v="136"/>
    <x v="18"/>
    <s v="GANANCIA NO REALIZADA ANTICIPOS A PROVE"/>
    <n v="0"/>
  </r>
  <r>
    <x v="137"/>
    <x v="18"/>
    <s v="GANANCIA NO REALIZADA PAS.FIN.POR.CORR."/>
    <n v="0"/>
  </r>
  <r>
    <x v="138"/>
    <x v="18"/>
    <s v="GANANCIA NO REALIZADA CUENTAS COMERC. P"/>
    <n v="-681104"/>
  </r>
  <r>
    <x v="139"/>
    <x v="18"/>
    <s v="GANANCIA NO REALIZADA CUENTAS COM. POR"/>
    <n v="-6234"/>
  </r>
  <r>
    <x v="140"/>
    <x v="19"/>
    <s v="OTROS INGRESOS"/>
    <n v="-116915"/>
  </r>
  <r>
    <x v="141"/>
    <x v="20"/>
    <s v="PR -  SUELDOS Y SALARIOS"/>
    <n v="7984571"/>
  </r>
  <r>
    <x v="142"/>
    <x v="20"/>
    <s v="PR -  SALARIO INTEGRAL"/>
    <n v="0"/>
  </r>
  <r>
    <x v="143"/>
    <x v="20"/>
    <s v="PR -  HORAS EXTRAS"/>
    <n v="126075"/>
  </r>
  <r>
    <x v="144"/>
    <x v="20"/>
    <s v="PR -  INCAPACIDADES"/>
    <n v="138971"/>
  </r>
  <r>
    <x v="145"/>
    <x v="20"/>
    <s v="AD -  SUELDOS Y SALARIOS"/>
    <n v="930514"/>
  </r>
  <r>
    <x v="146"/>
    <x v="20"/>
    <s v="VT -  SUELDOS Y SALARIOS"/>
    <n v="10416"/>
  </r>
  <r>
    <x v="147"/>
    <x v="20"/>
    <s v="AD -  SALARIO INTEGRAL"/>
    <n v="2480592"/>
  </r>
  <r>
    <x v="148"/>
    <x v="20"/>
    <s v="VT -  SALARIO INTEGRAL"/>
    <n v="701819"/>
  </r>
  <r>
    <x v="149"/>
    <x v="20"/>
    <s v="AD -  HORAS EXTRAS SUELDOS Y JORNALES"/>
    <n v="9808"/>
  </r>
  <r>
    <x v="150"/>
    <x v="20"/>
    <s v="VT -  HORAS EXTRAS SUELDOS Y JORNALES"/>
    <n v="0"/>
  </r>
  <r>
    <x v="151"/>
    <x v="20"/>
    <s v="AD -  INCAPACIDADES"/>
    <n v="19860"/>
  </r>
  <r>
    <x v="152"/>
    <x v="20"/>
    <s v="VT -  INCAPACIDADES"/>
    <n v="5915"/>
  </r>
  <r>
    <x v="153"/>
    <x v="20"/>
    <s v="PR - SUELDOS Y SALARIOS - REMUNERACION"/>
    <n v="0"/>
  </r>
  <r>
    <x v="154"/>
    <x v="20"/>
    <s v="AD - AUXILIO DE MOVILIZACION SALARIAL"/>
    <n v="0"/>
  </r>
  <r>
    <x v="155"/>
    <x v="20"/>
    <s v="Recuper. Aprovechamientos -Mano de Obra"/>
    <n v="0"/>
  </r>
  <r>
    <x v="156"/>
    <x v="20"/>
    <s v="PR -  CESANTIAS (ANTIG.MENSUAL ART 108"/>
    <n v="763582"/>
  </r>
  <r>
    <x v="157"/>
    <x v="20"/>
    <s v="PR -  INTERESES SOBRE CESANTIAS"/>
    <n v="84215"/>
  </r>
  <r>
    <x v="158"/>
    <x v="20"/>
    <s v="PR -  PRIMA DE SERVICIOS LEGAL/ UTILIDA"/>
    <n v="731835"/>
  </r>
  <r>
    <x v="159"/>
    <x v="20"/>
    <s v="PR -  AUXILIOS SOCIALES"/>
    <n v="17026"/>
  </r>
  <r>
    <x v="160"/>
    <x v="20"/>
    <s v="PR -  VACACIONES"/>
    <n v="827451"/>
  </r>
  <r>
    <x v="161"/>
    <x v="20"/>
    <s v="PR -  PRIMAS EXTRALEGALES/BONO VACACION"/>
    <n v="1978430"/>
  </r>
  <r>
    <x v="162"/>
    <x v="20"/>
    <s v="PR -  BONIFICACIONES"/>
    <n v="1316485"/>
  </r>
  <r>
    <x v="163"/>
    <x v="20"/>
    <s v="PR -  AUXILIO DE TRANSPORTE"/>
    <n v="195396"/>
  </r>
  <r>
    <x v="164"/>
    <x v="20"/>
    <s v="AD -  CENSANTIAS"/>
    <n v="84263"/>
  </r>
  <r>
    <x v="165"/>
    <x v="20"/>
    <s v="VT -  CENSANTIAS"/>
    <n v="1361"/>
  </r>
  <r>
    <x v="166"/>
    <x v="20"/>
    <s v="AD -  INTERESES SOBRE CESANTIAS"/>
    <n v="8024"/>
  </r>
  <r>
    <x v="167"/>
    <x v="20"/>
    <s v="VT -  INTERESES SOBRE CESANTIAS"/>
    <n v="43"/>
  </r>
  <r>
    <x v="168"/>
    <x v="20"/>
    <s v="AD -  PRIMA DE SERVICIOS LEGAL"/>
    <n v="82935"/>
  </r>
  <r>
    <x v="169"/>
    <x v="20"/>
    <s v="VT -  PRIMA DE SERVICIOS LEGAL"/>
    <n v="1361"/>
  </r>
  <r>
    <x v="170"/>
    <x v="20"/>
    <s v="AD -  VACACIONES"/>
    <n v="412486"/>
  </r>
  <r>
    <x v="171"/>
    <x v="20"/>
    <s v="VT -  VACACIONES"/>
    <n v="53149"/>
  </r>
  <r>
    <x v="172"/>
    <x v="20"/>
    <s v="AD -  PRIMAS EXTRALEGALES"/>
    <n v="375240"/>
  </r>
  <r>
    <x v="173"/>
    <x v="20"/>
    <s v="VT -  PRIMAS EXTRALEGALES"/>
    <n v="548"/>
  </r>
  <r>
    <x v="174"/>
    <x v="20"/>
    <s v="AD -  AUXILIOS SOCIALES"/>
    <n v="610123"/>
  </r>
  <r>
    <x v="175"/>
    <x v="20"/>
    <s v="VT -  AUXILIOS SOCIALES"/>
    <n v="150893"/>
  </r>
  <r>
    <x v="176"/>
    <x v="20"/>
    <s v="AD -  BONIFICACIONES"/>
    <n v="2005166"/>
  </r>
  <r>
    <x v="177"/>
    <x v="20"/>
    <s v="VT -  BONIFICACIONES"/>
    <n v="166871"/>
  </r>
  <r>
    <x v="178"/>
    <x v="20"/>
    <s v="AD -  AUXILIO DE TRANSPORTE"/>
    <n v="7253"/>
  </r>
  <r>
    <x v="179"/>
    <x v="20"/>
    <s v="VT -  AUXILIO DE TRANSPORTE"/>
    <n v="0"/>
  </r>
  <r>
    <x v="180"/>
    <x v="20"/>
    <s v="PR - PAGOS INDIRECTOS"/>
    <n v="715039"/>
  </r>
  <r>
    <x v="181"/>
    <x v="20"/>
    <s v="AD - PAGOS INDIRECTOS"/>
    <n v="70850"/>
  </r>
  <r>
    <x v="182"/>
    <x v="20"/>
    <s v="VT - PAGOS INDIRECTOS"/>
    <n v="727"/>
  </r>
  <r>
    <x v="183"/>
    <x v="20"/>
    <s v="PR - VACACIONES DISFRUTADAS Y PAGADAS"/>
    <n v="-358650"/>
  </r>
  <r>
    <x v="184"/>
    <x v="20"/>
    <s v="AD - VACACIONES DISFRUTADAS Y PAGADAS"/>
    <n v="-229484"/>
  </r>
  <r>
    <x v="185"/>
    <x v="20"/>
    <s v="VT - VACACIONES DISFRUTADAS Y PAGADAS"/>
    <n v="-25630"/>
  </r>
  <r>
    <x v="186"/>
    <x v="20"/>
    <s v="PR - Otros Gtos de Personal -Indemnizac"/>
    <n v="44381"/>
  </r>
  <r>
    <x v="187"/>
    <x v="20"/>
    <s v="AD - Otros Gtos de Personal -Indemnizac"/>
    <n v="488093"/>
  </r>
  <r>
    <x v="188"/>
    <x v="20"/>
    <s v="VT - Otros Gtos de Personal -Indemnizac"/>
    <n v="0"/>
  </r>
  <r>
    <x v="189"/>
    <x v="20"/>
    <s v="PR -  SEGURO MEDICO/HCM SEGURO DE VIDA"/>
    <n v="98337"/>
  </r>
  <r>
    <x v="190"/>
    <x v="20"/>
    <s v="PR -  APORTES  ARP"/>
    <n v="46251"/>
  </r>
  <r>
    <x v="191"/>
    <x v="20"/>
    <s v="PR -  APORTES EPS"/>
    <n v="43024"/>
  </r>
  <r>
    <x v="192"/>
    <x v="20"/>
    <s v="PR -  APORTES PENSIONES"/>
    <n v="1122050"/>
  </r>
  <r>
    <x v="193"/>
    <x v="20"/>
    <s v="PR -  APORTES CAJA DE COMPENSACIÓN FAMI"/>
    <n v="339599"/>
  </r>
  <r>
    <x v="194"/>
    <x v="20"/>
    <s v="PR -  APORTES ICBF"/>
    <n v="9554"/>
  </r>
  <r>
    <x v="195"/>
    <x v="20"/>
    <s v="PR -  APORTES SENA"/>
    <n v="6370"/>
  </r>
  <r>
    <x v="196"/>
    <x v="20"/>
    <s v="AD -  SEGURO MEDICO"/>
    <n v="96022"/>
  </r>
  <r>
    <x v="197"/>
    <x v="20"/>
    <s v="VT -  SEGURO MEDICO"/>
    <n v="22512"/>
  </r>
  <r>
    <x v="198"/>
    <x v="20"/>
    <s v="AD -  APORTES  ARP"/>
    <n v="13766"/>
  </r>
  <r>
    <x v="199"/>
    <x v="20"/>
    <s v="VT -  APORTES  ARP"/>
    <n v="2607"/>
  </r>
  <r>
    <x v="200"/>
    <x v="20"/>
    <s v="AD -  APORTES EPS"/>
    <n v="183725"/>
  </r>
  <r>
    <x v="201"/>
    <x v="20"/>
    <s v="VT -  APORTES EPS"/>
    <n v="42636"/>
  </r>
  <r>
    <x v="202"/>
    <x v="20"/>
    <s v="AD -  APORTES PENSIONES"/>
    <n v="265573"/>
  </r>
  <r>
    <x v="203"/>
    <x v="20"/>
    <s v="VT -  APORTES PENSIONES"/>
    <n v="62200"/>
  </r>
  <r>
    <x v="204"/>
    <x v="20"/>
    <s v="AD -  APORTES CAJA DE COMPENSACIÓN FAMI"/>
    <n v="114498"/>
  </r>
  <r>
    <x v="205"/>
    <x v="20"/>
    <s v="VT -  APORTES CAJA DE COMPENSACIÓN FAMI"/>
    <n v="20822"/>
  </r>
  <r>
    <x v="206"/>
    <x v="20"/>
    <s v="AD -  APORTES ICBF"/>
    <n v="60397"/>
  </r>
  <r>
    <x v="207"/>
    <x v="20"/>
    <s v="VT -  APORTES ICBF"/>
    <n v="15216"/>
  </r>
  <r>
    <x v="208"/>
    <x v="20"/>
    <s v="AD -  APORTES SENA"/>
    <n v="40268"/>
  </r>
  <r>
    <x v="209"/>
    <x v="20"/>
    <s v="VT -  APORTES SENA"/>
    <n v="10144"/>
  </r>
  <r>
    <x v="210"/>
    <x v="20"/>
    <s v="AD -  GASTOS MÉDICOS Y DROGAS"/>
    <n v="15573"/>
  </r>
  <r>
    <x v="211"/>
    <x v="21"/>
    <s v="PR -  GASTOS DE MANO DE OBRA SUBCONTRAT"/>
    <n v="0"/>
  </r>
  <r>
    <x v="212"/>
    <x v="22"/>
    <s v="PR - ENTRENAMIENTO - NACIONAL"/>
    <n v="4000"/>
  </r>
  <r>
    <x v="213"/>
    <x v="22"/>
    <s v="PR -  MANUTENCION Y ALOJAMIENTO CAPACIT"/>
    <n v="5959"/>
  </r>
  <r>
    <x v="214"/>
    <x v="22"/>
    <s v="AD -  CAPACITACIÓN DE PERSONAL"/>
    <n v="50659"/>
  </r>
  <r>
    <x v="215"/>
    <x v="22"/>
    <s v="AD -  MANUTENCION Y ALOJAMIENTO CAPACIT"/>
    <n v="53219"/>
  </r>
  <r>
    <x v="216"/>
    <x v="22"/>
    <s v="VT -  MANUTENCION Y ALOJAMIENTO CAPACIT"/>
    <n v="0"/>
  </r>
  <r>
    <x v="217"/>
    <x v="22"/>
    <s v="AD -  OTROS GASTOS DE LOGISTICA CAPACIT"/>
    <n v="0"/>
  </r>
  <r>
    <x v="218"/>
    <x v="22"/>
    <s v="VT -  OTROS GASTOS DE LOGISTICA CAPACIT"/>
    <n v="0"/>
  </r>
  <r>
    <x v="219"/>
    <x v="22"/>
    <s v="PR - CAPACITACION - TRANSPORTE"/>
    <n v="313"/>
  </r>
  <r>
    <x v="220"/>
    <x v="22"/>
    <s v="AD - CAPACITACION - TRANSPORTE"/>
    <n v="137"/>
  </r>
  <r>
    <x v="221"/>
    <x v="22"/>
    <s v="PR -  GASTOS DE RECLUTAMIENTO / CONTRAT"/>
    <n v="225157"/>
  </r>
  <r>
    <x v="222"/>
    <x v="22"/>
    <s v="AD -  GASTOS DE RECLUTAMIENTO / CONTRAT"/>
    <n v="650165"/>
  </r>
  <r>
    <x v="223"/>
    <x v="22"/>
    <s v="VTA GASTOS DE RECLUTAMIENTO / CONTRATAC"/>
    <n v="366"/>
  </r>
  <r>
    <x v="224"/>
    <x v="22"/>
    <s v="PR -  EVENTOS SOCIALES"/>
    <n v="2963"/>
  </r>
  <r>
    <x v="225"/>
    <x v="22"/>
    <s v="AD -  EVENTOS SOCIALES"/>
    <n v="96257"/>
  </r>
  <r>
    <x v="226"/>
    <x v="22"/>
    <s v="VTA EVENTOS SOCIALES"/>
    <n v="55"/>
  </r>
  <r>
    <x v="227"/>
    <x v="22"/>
    <s v="UNIFORMES"/>
    <n v="68369"/>
  </r>
  <r>
    <x v="228"/>
    <x v="22"/>
    <s v="AD - UNIFORMES ADMINISTRATIVOS"/>
    <n v="2301"/>
  </r>
  <r>
    <x v="229"/>
    <x v="22"/>
    <s v="VTA UNIFORMES ADMINISTRATIVOS"/>
    <n v="0"/>
  </r>
  <r>
    <x v="230"/>
    <x v="22"/>
    <s v="MATERIAL DE SEGURIDAD"/>
    <n v="0"/>
  </r>
  <r>
    <x v="231"/>
    <x v="22"/>
    <s v="AD - DOTACION EQ. SEGURIDAD"/>
    <n v="1536"/>
  </r>
  <r>
    <x v="232"/>
    <x v="22"/>
    <s v="VTA DOTACION EQ. SEGURIDAD"/>
    <n v="0"/>
  </r>
  <r>
    <x v="233"/>
    <x v="22"/>
    <s v="PR -  GASTOS DE VIAJE"/>
    <n v="119540"/>
  </r>
  <r>
    <x v="234"/>
    <x v="22"/>
    <s v="PR -  PASAJES AEREOS"/>
    <n v="113975"/>
  </r>
  <r>
    <x v="235"/>
    <x v="22"/>
    <s v="PR - PASAJES TERRESTRES"/>
    <n v="318"/>
  </r>
  <r>
    <x v="236"/>
    <x v="22"/>
    <s v="AD -  GASTOS DE VIAJE"/>
    <n v="420686"/>
  </r>
  <r>
    <x v="237"/>
    <x v="22"/>
    <s v="VT -  GASTOS DE VIAJE"/>
    <n v="21374"/>
  </r>
  <r>
    <x v="238"/>
    <x v="22"/>
    <s v="AD - PASAJES AEREOS"/>
    <n v="772418"/>
  </r>
  <r>
    <x v="239"/>
    <x v="22"/>
    <s v="VT -  PASAJES AEREOS"/>
    <n v="30058"/>
  </r>
  <r>
    <x v="240"/>
    <x v="22"/>
    <s v="AD -  PASAJES TERRESTRES"/>
    <n v="162"/>
  </r>
  <r>
    <x v="241"/>
    <x v="22"/>
    <s v="VT -  PASAJES TERRESTRES"/>
    <n v="0"/>
  </r>
  <r>
    <x v="242"/>
    <x v="23"/>
    <s v="PR -  OTROS GASTOS DE PERSONAL"/>
    <n v="51421"/>
  </r>
  <r>
    <x v="243"/>
    <x v="23"/>
    <s v="PR - OTROS GASTOS DE PERSONAL - SUBSIDI"/>
    <n v="47189"/>
  </r>
  <r>
    <x v="244"/>
    <x v="23"/>
    <s v="AD - OTROS GASTOS DE PERSONAL"/>
    <n v="115515"/>
  </r>
  <r>
    <x v="245"/>
    <x v="23"/>
    <s v="VTA OTROS GASTOS DE PERSONAL"/>
    <n v="0"/>
  </r>
  <r>
    <x v="246"/>
    <x v="23"/>
    <s v="AD - OTROS GTOS DE PERSONAL - INDEMNIZ."/>
    <n v="0"/>
  </r>
  <r>
    <x v="247"/>
    <x v="23"/>
    <s v="PR - TAXIS Y BUSES"/>
    <n v="1929"/>
  </r>
  <r>
    <x v="248"/>
    <x v="23"/>
    <s v="AD - TAXIS Y BUSES"/>
    <n v="0"/>
  </r>
  <r>
    <x v="249"/>
    <x v="23"/>
    <s v="AD - CASINO Y ALIMENTACION (SERVICIO DE"/>
    <n v="42569"/>
  </r>
  <r>
    <x v="250"/>
    <x v="23"/>
    <s v="VT - CASINO Y ALIMENTACION (SERVICIO DE"/>
    <n v="2722"/>
  </r>
  <r>
    <x v="251"/>
    <x v="23"/>
    <s v="Recuper. Aprovecham.-Otros Gtos de Pers"/>
    <n v="-32554"/>
  </r>
  <r>
    <x v="252"/>
    <x v="24"/>
    <s v="PR -  ARRENDAMIENTO CONSTRUCCIONES Y ED"/>
    <n v="2459013"/>
  </r>
  <r>
    <x v="253"/>
    <x v="24"/>
    <s v="PR -  ARRENDAMIENTO MAQUINARIA Y EQUIPO"/>
    <n v="6945"/>
  </r>
  <r>
    <x v="254"/>
    <x v="24"/>
    <s v="PR -  ARRENDAMIENTO EQUIPO DE COMPUTO Y"/>
    <n v="1357"/>
  </r>
  <r>
    <x v="255"/>
    <x v="24"/>
    <s v="AD - ARRENDAMIENTO CONSTRUCCIONES Y EDI"/>
    <n v="251412"/>
  </r>
  <r>
    <x v="256"/>
    <x v="24"/>
    <s v="VT - ARRENDAMIENTO CONSTRUCCIONES Y EDI"/>
    <n v="26323"/>
  </r>
  <r>
    <x v="257"/>
    <x v="24"/>
    <s v="AD -  ARRENDAMIENTO EQUIPO DE COMPUTO Y"/>
    <n v="179368"/>
  </r>
  <r>
    <x v="258"/>
    <x v="24"/>
    <s v="VT -  ARRENDAMIENTO EQUIPO DE COMPUTO Y"/>
    <n v="0"/>
  </r>
  <r>
    <x v="259"/>
    <x v="24"/>
    <s v="AD -  CONSULTA IT (SISTEMAS)"/>
    <n v="0"/>
  </r>
  <r>
    <x v="260"/>
    <x v="24"/>
    <s v="OTROS  SERVICIOS  DE  TERCEROS  A  IT"/>
    <n v="619440"/>
  </r>
  <r>
    <x v="261"/>
    <x v="24"/>
    <s v="PR -  COMISIONES"/>
    <n v="5921"/>
  </r>
  <r>
    <x v="262"/>
    <x v="24"/>
    <s v="AD - COMISIONES"/>
    <n v="29247"/>
  </r>
  <r>
    <x v="263"/>
    <x v="24"/>
    <s v="VT - COMISIONES"/>
    <n v="0"/>
  </r>
  <r>
    <x v="264"/>
    <x v="24"/>
    <s v="AD -  SERVICIO DE VIGILANCIA Y ASEO"/>
    <n v="0"/>
  </r>
  <r>
    <x v="265"/>
    <x v="24"/>
    <s v="AD - MANTENIMIENTO DE SOFTWARE Y SERVIC"/>
    <n v="47895"/>
  </r>
  <r>
    <x v="266"/>
    <x v="24"/>
    <s v="VT - MANTENIMIENTO DE SOFTWARE Y SERVIC"/>
    <n v="0"/>
  </r>
  <r>
    <x v="267"/>
    <x v="24"/>
    <s v="PR -  HONORARIOS PROFESIONALES"/>
    <n v="345952"/>
  </r>
  <r>
    <x v="268"/>
    <x v="24"/>
    <s v="AD -  HONORARIOS PROFESIONALES"/>
    <n v="704079"/>
  </r>
  <r>
    <x v="269"/>
    <x v="24"/>
    <s v="HONORARIOS PROFESIONALES"/>
    <n v="0"/>
  </r>
  <r>
    <x v="270"/>
    <x v="24"/>
    <s v="AD - REVISORIA/AUDITORÍA FISCAL"/>
    <n v="0"/>
  </r>
  <r>
    <x v="271"/>
    <x v="24"/>
    <s v="AD -  HONORARIOS ASESORIA TECNICA"/>
    <n v="0"/>
  </r>
  <r>
    <x v="272"/>
    <x v="25"/>
    <s v="VT -  PUBLICIDAD Y PROMOCIÓN"/>
    <n v="0"/>
  </r>
  <r>
    <x v="273"/>
    <x v="25"/>
    <s v="AD - PUBLICIDAD Y PROMOCIÓN"/>
    <n v="428"/>
  </r>
  <r>
    <x v="274"/>
    <x v="26"/>
    <s v="PR -  TAXIS Y BUSES"/>
    <n v="165193"/>
  </r>
  <r>
    <x v="275"/>
    <x v="26"/>
    <s v="PR - MANTTO Y REPARACIONES LOCATIVAS"/>
    <n v="0"/>
  </r>
  <r>
    <x v="276"/>
    <x v="26"/>
    <s v="PR -  TRÁMITES Y LICENCIAS"/>
    <n v="2713"/>
  </r>
  <r>
    <x v="277"/>
    <x v="26"/>
    <s v="PR -  SERVICIOS VARIOS"/>
    <n v="5645"/>
  </r>
  <r>
    <x v="278"/>
    <x v="26"/>
    <s v="AD -  TAXIS Y BUSES"/>
    <n v="71793"/>
  </r>
  <r>
    <x v="279"/>
    <x v="26"/>
    <s v="VT -  TAXIS Y BUSES"/>
    <n v="7909"/>
  </r>
  <r>
    <x v="280"/>
    <x v="26"/>
    <s v="AD -  PARQUEADEROS"/>
    <n v="0"/>
  </r>
  <r>
    <x v="281"/>
    <x v="26"/>
    <s v="AD - MANTTO Y REPARACION EQ. OFICINA"/>
    <n v="47774"/>
  </r>
  <r>
    <x v="282"/>
    <x v="26"/>
    <s v="AD - SERVICIO DE ARCHIVO"/>
    <n v="22334"/>
  </r>
  <r>
    <x v="283"/>
    <x v="26"/>
    <s v="AD - TRAMITES Y LICENCIA"/>
    <n v="33312"/>
  </r>
  <r>
    <x v="284"/>
    <x v="26"/>
    <s v="VT - TRAMITES Y LICENCIA"/>
    <n v="0"/>
  </r>
  <r>
    <x v="285"/>
    <x v="26"/>
    <s v="AD - SERVICIOS VARIOS"/>
    <n v="8032"/>
  </r>
  <r>
    <x v="286"/>
    <x v="26"/>
    <s v="VT - SERVICIOS VARIOS"/>
    <n v="0"/>
  </r>
  <r>
    <x v="287"/>
    <x v="26"/>
    <s v="OTROS SERVICIOS DE TELECOM"/>
    <n v="128786"/>
  </r>
  <r>
    <x v="288"/>
    <x v="27"/>
    <s v="SERVICIOS FACTURADOS HOLCIM"/>
    <n v="83312"/>
  </r>
  <r>
    <x v="289"/>
    <x v="27"/>
    <s v="AD -  SEGUROS - CUMPLIMIENTO"/>
    <n v="0"/>
  </r>
  <r>
    <x v="290"/>
    <x v="27"/>
    <s v="AD -  SEGUROS - VIDA COLECTIVA"/>
    <n v="41130"/>
  </r>
  <r>
    <x v="291"/>
    <x v="27"/>
    <s v="VT -  SEGUROS - VIDA COLECTIVA"/>
    <n v="99"/>
  </r>
  <r>
    <x v="292"/>
    <x v="27"/>
    <s v="AD -  SEGUROS - RESPONSABILIDAD CIVIL Y"/>
    <n v="14141"/>
  </r>
  <r>
    <x v="293"/>
    <x v="27"/>
    <s v="AD -  TELEFONOS ADMINISTRACION"/>
    <n v="41507"/>
  </r>
  <r>
    <x v="294"/>
    <x v="27"/>
    <s v="VT -  TELEFONOS VENTAS"/>
    <n v="6429"/>
  </r>
  <r>
    <x v="295"/>
    <x v="27"/>
    <s v="TELECOM DE DATOS"/>
    <n v="375838"/>
  </r>
  <r>
    <x v="296"/>
    <x v="27"/>
    <s v="BIENES PERMANENTES HARDWARE"/>
    <n v="641554"/>
  </r>
  <r>
    <x v="297"/>
    <x v="27"/>
    <s v="BIENES PERMANENTES SOFTWARE"/>
    <n v="119815"/>
  </r>
  <r>
    <x v="298"/>
    <x v="27"/>
    <s v="LICENCIAS SAP"/>
    <n v="175251"/>
  </r>
  <r>
    <x v="299"/>
    <x v="27"/>
    <s v="SUMINISTROS PARA OFICINA"/>
    <n v="68656"/>
  </r>
  <r>
    <x v="300"/>
    <x v="27"/>
    <s v="PR - UTILES,PAPELERIA Y FOTOCOPIAS"/>
    <n v="345"/>
  </r>
  <r>
    <x v="301"/>
    <x v="27"/>
    <s v="ADM MATERIAL DE ASEO Y LIMPIEZA"/>
    <n v="352"/>
  </r>
  <r>
    <x v="302"/>
    <x v="27"/>
    <s v="AD - UTILES, PAPELERIA Y FOTOCOPIA"/>
    <n v="16404"/>
  </r>
  <r>
    <x v="303"/>
    <x v="27"/>
    <s v="VT - UTILES, PAPELERIA Y FOTOCOPIA"/>
    <n v="1046"/>
  </r>
  <r>
    <x v="304"/>
    <x v="27"/>
    <s v="AD - MATERIALES"/>
    <n v="143736"/>
  </r>
  <r>
    <x v="305"/>
    <x v="27"/>
    <s v="DONATIVOS"/>
    <n v="0"/>
  </r>
  <r>
    <x v="306"/>
    <x v="27"/>
    <s v="AD -  IMPUESTO DE TIMBRES"/>
    <n v="0"/>
  </r>
  <r>
    <x v="307"/>
    <x v="27"/>
    <s v="IMPUESTO AL CONSUMO CON CECO"/>
    <n v="578"/>
  </r>
  <r>
    <x v="308"/>
    <x v="27"/>
    <s v="IMPUESTO AL CONSUMO SIN CECO"/>
    <n v="0"/>
  </r>
  <r>
    <x v="309"/>
    <x v="28"/>
    <s v="MULTAS Y SANCIONES"/>
    <n v="0"/>
  </r>
  <r>
    <x v="310"/>
    <x v="28"/>
    <s v="GASTOS NO DEDUCIBLES"/>
    <n v="84682"/>
  </r>
  <r>
    <x v="311"/>
    <x v="28"/>
    <s v="IMPUESTOS ASUMIDOS"/>
    <n v="3323353"/>
  </r>
  <r>
    <x v="312"/>
    <x v="28"/>
    <s v="GASTOS NO DEDUCIBLES PERIODOS ANTERIORE"/>
    <n v="0"/>
  </r>
  <r>
    <x v="313"/>
    <x v="28"/>
    <s v="HA - GASTOS NO CAPITALIZADOS DE IEC EDI"/>
    <n v="0"/>
  </r>
  <r>
    <x v="314"/>
    <x v="28"/>
    <s v="HA - IMPUESTOS ASUMIDOS"/>
    <n v="-3323353"/>
  </r>
  <r>
    <x v="315"/>
    <x v="29"/>
    <s v="OTROS GTOS EXTRAORDINARIOS"/>
    <n v="0"/>
  </r>
  <r>
    <x v="316"/>
    <x v="29"/>
    <s v="AD -  CONTRIBUCIONES"/>
    <n v="2136"/>
  </r>
  <r>
    <x v="317"/>
    <x v="29"/>
    <s v="ADM AFILIACIONES Y SOSTENIMIENTO"/>
    <n v="0"/>
  </r>
  <r>
    <x v="318"/>
    <x v="29"/>
    <s v="AD - CORREO, PORTES Y TELEGRAMAS"/>
    <n v="729"/>
  </r>
  <r>
    <x v="319"/>
    <x v="29"/>
    <s v="VT - CORREO,PORTES,Y TELEGRAMAS"/>
    <n v="0"/>
  </r>
  <r>
    <x v="320"/>
    <x v="29"/>
    <s v="AD -  NOTARIALES"/>
    <n v="75"/>
  </r>
  <r>
    <x v="321"/>
    <x v="29"/>
    <s v="AD - EQUIPO DE SEGURIDAD"/>
    <n v="0"/>
  </r>
  <r>
    <x v="322"/>
    <x v="29"/>
    <s v="AD - GTOS. DE REPRESENTACION"/>
    <n v="116"/>
  </r>
  <r>
    <x v="323"/>
    <x v="29"/>
    <s v="VT - GASTOS DE REPRESENTACION"/>
    <n v="0"/>
  </r>
  <r>
    <x v="324"/>
    <x v="29"/>
    <s v="AD - MANT. Y REP. EQUIPO DE OFICINA"/>
    <n v="0"/>
  </r>
  <r>
    <x v="325"/>
    <x v="29"/>
    <s v="PR - MANT. Y REP. EQUIPO DE OFICINA"/>
    <n v="0"/>
  </r>
  <r>
    <x v="326"/>
    <x v="29"/>
    <s v="AD - MANT. Y REP. LOCATIVAS"/>
    <n v="0"/>
  </r>
  <r>
    <x v="327"/>
    <x v="29"/>
    <s v="AD - TRANS. FTES.  Y ACARREO"/>
    <n v="0"/>
  </r>
  <r>
    <x v="328"/>
    <x v="29"/>
    <s v="AD - REGISTRO MERCANTIL"/>
    <n v="2270"/>
  </r>
  <r>
    <x v="329"/>
    <x v="30"/>
    <s v="RECUPERACIÓN DE PROVISIONES-AÑOS ANT. C"/>
    <n v="-19577"/>
  </r>
  <r>
    <x v="330"/>
    <x v="30"/>
    <s v="RECUPERACION DE DEDUCCIONES CON CECO"/>
    <n v="-12841"/>
  </r>
  <r>
    <x v="331"/>
    <x v="30"/>
    <s v="APROVECHAMIENTOS CON CECO"/>
    <n v="-167489"/>
  </r>
  <r>
    <x v="332"/>
    <x v="30"/>
    <s v="VENTA BRUTA NACIONAL GRUPO SERVICIOS"/>
    <n v="-4630500"/>
  </r>
  <r>
    <x v="333"/>
    <x v="30"/>
    <s v="VENTA BRUTA EXTRANJERA GRUPO SERVICIOS"/>
    <n v="-37544981"/>
  </r>
  <r>
    <x v="334"/>
    <x v="30"/>
    <s v="DEVOL. VENTA BRUTA NACIONAL GRUPO SERVI"/>
    <n v="420000"/>
  </r>
  <r>
    <x v="335"/>
    <x v="31"/>
    <s v="GASTOS POR INTERESES A GRUPO  HOLCIM"/>
    <n v="0"/>
  </r>
  <r>
    <x v="336"/>
    <x v="31"/>
    <s v="INTERESES DE PRÉSTAMOS"/>
    <n v="0"/>
  </r>
  <r>
    <x v="337"/>
    <x v="31"/>
    <s v="INTERESES POR SALDOS DEUDORES (SOBREGIR"/>
    <n v="0"/>
  </r>
  <r>
    <x v="338"/>
    <x v="31"/>
    <s v="CARGOS BANCARIOS"/>
    <n v="5791"/>
  </r>
  <r>
    <x v="339"/>
    <x v="31"/>
    <s v="IMPUESTOS SOBRE DEBITOS BANCARIOS."/>
    <n v="157708"/>
  </r>
  <r>
    <x v="340"/>
    <x v="32"/>
    <s v="PERDIDA REALIZADA PAS.FIN.POR.CORR.GRUP"/>
    <n v="7"/>
  </r>
  <r>
    <x v="341"/>
    <x v="32"/>
    <s v="PERDIDA REALIZADA CUENTAS COMERC. POR P"/>
    <n v="166491"/>
  </r>
  <r>
    <x v="342"/>
    <x v="32"/>
    <s v="PERDIDA REALIZADA CUENTAS COM. POR PAGA"/>
    <n v="319801"/>
  </r>
  <r>
    <x v="343"/>
    <x v="32"/>
    <s v="PERDIDA REALIZADA FINANCIAMIENTO L.PLAZ"/>
    <n v="0"/>
  </r>
  <r>
    <x v="344"/>
    <x v="32"/>
    <s v="PERDIDA REALIZADA CAJA MONEDA EXTRANJER"/>
    <n v="190228"/>
  </r>
  <r>
    <x v="345"/>
    <x v="32"/>
    <s v="PERDIDA REALIZADA BANCO MONEDA NACIONAL"/>
    <n v="1551"/>
  </r>
  <r>
    <x v="346"/>
    <x v="32"/>
    <s v="PERDIDA REALIZADA BCO.M.EXTRANJERA"/>
    <n v="0"/>
  </r>
  <r>
    <x v="347"/>
    <x v="32"/>
    <s v="PERDIDA REALIZADA CTAS.POR COBRAR COMER"/>
    <n v="0"/>
  </r>
  <r>
    <x v="348"/>
    <x v="32"/>
    <s v="PERDIDA REALIZADA OTRAS CTAS.POR COBRAR"/>
    <n v="0"/>
  </r>
  <r>
    <x v="349"/>
    <x v="32"/>
    <s v="PERDIDA REALIZADA ANTICIPOS A PROVEEDOR"/>
    <n v="0"/>
  </r>
  <r>
    <x v="350"/>
    <x v="32"/>
    <s v="PERDIDA NO REALIZADA PAS.FIN.POR.CORR.G"/>
    <n v="0"/>
  </r>
  <r>
    <x v="351"/>
    <x v="32"/>
    <s v="PERDIDA NO REALIZADA CUENTAS COMERC. PO"/>
    <n v="678394"/>
  </r>
  <r>
    <x v="352"/>
    <x v="32"/>
    <s v="PERDIDA NO REALIZADA CUENTAS COM. POR P"/>
    <n v="4436"/>
  </r>
  <r>
    <x v="353"/>
    <x v="32"/>
    <s v="PERDIDA NO REALIZADA CAJA MONEDA EXTRAN"/>
    <n v="269765"/>
  </r>
  <r>
    <x v="354"/>
    <x v="32"/>
    <s v="PERDIDA NO REALIZADA BANCO MONEDA NACIO"/>
    <n v="0"/>
  </r>
  <r>
    <x v="355"/>
    <x v="32"/>
    <s v="HA - PERDIDA NO REALIZADA - DIF. POR PA"/>
    <n v="0"/>
  </r>
  <r>
    <x v="356"/>
    <x v="32"/>
    <s v="PERDIDA NO REALIZADA CTAS.POR COBRAR CO"/>
    <n v="514677"/>
  </r>
  <r>
    <x v="357"/>
    <x v="32"/>
    <s v="PERDIDA NO REALIZADA CTAS.POR COB. COME"/>
    <n v="0"/>
  </r>
  <r>
    <x v="358"/>
    <x v="32"/>
    <s v="PERDIDA NO REALIZADA OTRAS CTAS.POR COB"/>
    <n v="0"/>
  </r>
  <r>
    <x v="359"/>
    <x v="32"/>
    <s v="PERDIDA NO REALIZADA ANTICIPOS A PROVEE"/>
    <n v="0"/>
  </r>
  <r>
    <x v="360"/>
    <x v="33"/>
    <s v="AJUSTES POR REDONDEO"/>
    <n v="0"/>
  </r>
  <r>
    <x v="361"/>
    <x v="33"/>
    <s v="OTROS GASTOS EXTRAORDINARIOS"/>
    <n v="17357"/>
  </r>
  <r>
    <x v="362"/>
    <x v="34"/>
    <s v="HA- DEPRECIACIÓN DE CONSTRUCCIONES Y ED"/>
    <n v="473274"/>
  </r>
  <r>
    <x v="363"/>
    <x v="34"/>
    <s v="HA-DEPRECIACION MUEBLES Y EQUIPO DE OFI"/>
    <n v="282946"/>
  </r>
  <r>
    <x v="364"/>
    <x v="34"/>
    <s v="HA- DEPRECIACIÓN DE EQUIPO DE COMUNICAC"/>
    <n v="58188"/>
  </r>
  <r>
    <x v="365"/>
    <x v="35"/>
    <s v="IMPUESTO DE RENTA CORRIENTE"/>
    <n v="3021328"/>
  </r>
  <r>
    <x v="366"/>
    <x v="35"/>
    <s v="HA - IMPUESTO DE RENTA CORRIENTE"/>
    <n v="3323353"/>
  </r>
  <r>
    <x v="367"/>
    <x v="36"/>
    <s v="HA - IMPUESTO RENTA DIFERIDO (DEP)"/>
    <n v="-3263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10:C379" firstHeaderRow="1" firstDataRow="1" firstDataCol="1"/>
  <pivotFields count="4">
    <pivotField axis="axisRow" showAll="0">
      <items count="369">
        <item x="0"/>
        <item x="1"/>
        <item x="2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dataField="1" numFmtId="41" showAll="0"/>
  </pivotFields>
  <rowFields count="1">
    <field x="0"/>
  </rowFields>
  <rowItems count="3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 t="grand">
      <x/>
    </i>
  </rowItems>
  <colItems count="1">
    <i/>
  </colItems>
  <dataFields count="1">
    <dataField name="Sum of Monto " fld="3" baseField="0" baseItem="0" numFmtId="41"/>
  </dataFields>
  <formats count="18">
    <format dxfId="27">
      <pivotArea outline="0" collapsedLevelsAreSubtotals="1" fieldPosition="0"/>
    </format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4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outline="0" axis="axisValues" fieldPosition="0"/>
    </format>
    <format dxfId="16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5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4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2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1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0">
      <pivotArea dataOnly="0" labelOnly="1" fieldPosition="0">
        <references count="1">
          <reference field="0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9">
      <pivotArea dataOnly="0" labelOnly="1" fieldPosition="0">
        <references count="1">
          <reference field="0" count="18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</reference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10:F48" firstHeaderRow="1" firstDataRow="1" firstDataCol="1"/>
  <pivotFields count="4">
    <pivotField showAll="0"/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dataField="1" numFmtId="41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Sum of Monto " fld="3" baseField="0" baseItem="0" numFmtId="41"/>
  </dataFields>
  <formats count="11">
    <format dxfId="28">
      <pivotArea outline="0" collapsedLevelsAreSubtotals="1" fieldPosition="0"/>
    </format>
    <format dxfId="23">
      <pivotArea field="1" type="button" dataOnly="0" labelOnly="1" outline="0" axis="axisRow" fieldPosition="0"/>
    </format>
    <format dxfId="22">
      <pivotArea dataOnly="0" labelOnly="1" outline="0" axis="axisValues" fieldPosition="0"/>
    </format>
    <format dxfId="21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6"/>
  <sheetViews>
    <sheetView showGridLines="0" workbookViewId="0">
      <selection activeCell="C5" sqref="C5"/>
    </sheetView>
  </sheetViews>
  <sheetFormatPr defaultRowHeight="15" x14ac:dyDescent="0.25"/>
  <sheetData>
    <row r="5" spans="1:5" x14ac:dyDescent="0.25">
      <c r="A5" s="1"/>
      <c r="B5" s="1" t="s">
        <v>487</v>
      </c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 t="s">
        <v>6</v>
      </c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25" t="s">
        <v>7</v>
      </c>
      <c r="B9" s="26" t="s">
        <v>8</v>
      </c>
      <c r="C9" s="1"/>
      <c r="D9" s="1"/>
      <c r="E9" s="1"/>
    </row>
    <row r="10" spans="1:5" x14ac:dyDescent="0.25">
      <c r="A10" s="25" t="s">
        <v>9</v>
      </c>
      <c r="B10" s="26" t="s">
        <v>10</v>
      </c>
      <c r="C10" s="1"/>
      <c r="D10" s="1"/>
      <c r="E10" s="1"/>
    </row>
    <row r="11" spans="1:5" x14ac:dyDescent="0.25">
      <c r="A11" s="25" t="s">
        <v>11</v>
      </c>
      <c r="B11" s="26" t="s">
        <v>12</v>
      </c>
      <c r="C11" s="1"/>
      <c r="D11" s="1"/>
      <c r="E11" s="1"/>
    </row>
    <row r="12" spans="1:5" x14ac:dyDescent="0.25">
      <c r="A12" s="25" t="s">
        <v>13</v>
      </c>
      <c r="B12" s="26" t="s">
        <v>14</v>
      </c>
      <c r="C12" s="1"/>
      <c r="D12" s="1"/>
      <c r="E12" s="1"/>
    </row>
    <row r="13" spans="1:5" x14ac:dyDescent="0.25">
      <c r="A13" s="25" t="s">
        <v>16</v>
      </c>
      <c r="B13" s="26" t="s">
        <v>17</v>
      </c>
      <c r="C13" s="1"/>
      <c r="D13" s="1"/>
      <c r="E13" s="1"/>
    </row>
    <row r="14" spans="1:5" x14ac:dyDescent="0.25">
      <c r="A14" s="25" t="s">
        <v>18</v>
      </c>
      <c r="B14" s="26" t="s">
        <v>482</v>
      </c>
      <c r="C14" s="1"/>
      <c r="D14" s="1"/>
      <c r="E14" s="1"/>
    </row>
    <row r="15" spans="1:5" x14ac:dyDescent="0.25">
      <c r="A15" s="25" t="s">
        <v>19</v>
      </c>
      <c r="B15" s="26" t="s">
        <v>15</v>
      </c>
      <c r="C15" s="1"/>
      <c r="D15" s="1"/>
      <c r="E15" s="1"/>
    </row>
    <row r="16" spans="1:5" x14ac:dyDescent="0.25">
      <c r="A16" s="25" t="s">
        <v>20</v>
      </c>
      <c r="B16" s="26" t="s">
        <v>486</v>
      </c>
      <c r="C16" s="1"/>
      <c r="D16" s="1"/>
      <c r="E16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1"/>
  <sheetViews>
    <sheetView showGridLines="0" workbookViewId="0"/>
  </sheetViews>
  <sheetFormatPr defaultRowHeight="15" x14ac:dyDescent="0.25"/>
  <sheetData>
    <row r="1" spans="3:14" ht="15.75" thickBot="1" x14ac:dyDescent="0.3">
      <c r="D1" s="5"/>
      <c r="E1" s="5"/>
      <c r="F1" s="5"/>
      <c r="G1" s="5"/>
      <c r="H1" s="5"/>
      <c r="I1" s="5"/>
      <c r="J1" s="5"/>
      <c r="K1" s="5"/>
      <c r="L1" s="5"/>
    </row>
    <row r="2" spans="3:14" x14ac:dyDescent="0.25">
      <c r="C2" s="6"/>
      <c r="D2" s="21"/>
      <c r="E2" s="22"/>
      <c r="F2" s="22"/>
      <c r="G2" s="22"/>
      <c r="H2" s="22"/>
      <c r="I2" s="22"/>
      <c r="J2" s="22"/>
      <c r="K2" s="22"/>
      <c r="L2" s="23"/>
    </row>
    <row r="3" spans="3:14" ht="20.25" x14ac:dyDescent="0.3">
      <c r="C3" s="6"/>
      <c r="D3" s="24"/>
      <c r="E3" s="16"/>
      <c r="F3" s="16"/>
      <c r="G3" s="16"/>
      <c r="H3" s="15" t="s">
        <v>0</v>
      </c>
      <c r="I3" s="16"/>
      <c r="J3" s="16"/>
      <c r="K3" s="16"/>
      <c r="L3" s="17"/>
      <c r="M3" s="2"/>
      <c r="N3" s="2"/>
    </row>
    <row r="4" spans="3:14" ht="20.25" x14ac:dyDescent="0.3">
      <c r="C4" s="6"/>
      <c r="D4" s="24"/>
      <c r="E4" s="16"/>
      <c r="F4" s="16"/>
      <c r="G4" s="16"/>
      <c r="H4" s="15"/>
      <c r="I4" s="16"/>
      <c r="J4" s="16"/>
      <c r="K4" s="16"/>
      <c r="L4" s="17"/>
      <c r="M4" s="2"/>
      <c r="N4" s="2"/>
    </row>
    <row r="5" spans="3:14" ht="20.25" x14ac:dyDescent="0.3">
      <c r="C5" s="6"/>
      <c r="D5" s="24"/>
      <c r="E5" s="16"/>
      <c r="F5" s="16"/>
      <c r="G5" s="16"/>
      <c r="H5" s="15" t="s">
        <v>5</v>
      </c>
      <c r="I5" s="16"/>
      <c r="J5" s="16"/>
      <c r="K5" s="16"/>
      <c r="L5" s="17"/>
      <c r="M5" s="2"/>
      <c r="N5" s="2"/>
    </row>
    <row r="6" spans="3:14" ht="20.25" x14ac:dyDescent="0.3">
      <c r="C6" s="6"/>
      <c r="D6" s="24"/>
      <c r="E6" s="16"/>
      <c r="F6" s="16"/>
      <c r="G6" s="16"/>
      <c r="H6" s="15"/>
      <c r="I6" s="16"/>
      <c r="J6" s="16"/>
      <c r="K6" s="16"/>
      <c r="L6" s="17"/>
      <c r="M6" s="2"/>
      <c r="N6" s="2"/>
    </row>
    <row r="7" spans="3:14" ht="20.25" x14ac:dyDescent="0.3">
      <c r="C7" s="6"/>
      <c r="D7" s="24"/>
      <c r="E7" s="16"/>
      <c r="F7" s="16"/>
      <c r="G7" s="16"/>
      <c r="H7" s="15" t="s">
        <v>1</v>
      </c>
      <c r="I7" s="16"/>
      <c r="J7" s="16"/>
      <c r="K7" s="16"/>
      <c r="L7" s="17"/>
      <c r="M7" s="2"/>
      <c r="N7" s="2"/>
    </row>
    <row r="8" spans="3:14" ht="20.25" x14ac:dyDescent="0.3">
      <c r="C8" s="6"/>
      <c r="D8" s="24"/>
      <c r="E8" s="16"/>
      <c r="F8" s="16"/>
      <c r="G8" s="16"/>
      <c r="H8" s="15"/>
      <c r="I8" s="16"/>
      <c r="J8" s="16"/>
      <c r="K8" s="16"/>
      <c r="L8" s="17"/>
      <c r="M8" s="2"/>
      <c r="N8" s="2"/>
    </row>
    <row r="9" spans="3:14" ht="20.25" x14ac:dyDescent="0.3">
      <c r="C9" s="6"/>
      <c r="D9" s="24"/>
      <c r="E9" s="16"/>
      <c r="F9" s="16"/>
      <c r="G9" s="16"/>
      <c r="H9" s="15" t="s">
        <v>2</v>
      </c>
      <c r="I9" s="16"/>
      <c r="J9" s="16"/>
      <c r="K9" s="16"/>
      <c r="L9" s="17"/>
      <c r="M9" s="2"/>
      <c r="N9" s="2"/>
    </row>
    <row r="10" spans="3:14" ht="20.25" x14ac:dyDescent="0.3">
      <c r="C10" s="6"/>
      <c r="D10" s="24"/>
      <c r="E10" s="16"/>
      <c r="F10" s="16"/>
      <c r="G10" s="16"/>
      <c r="H10" s="15"/>
      <c r="I10" s="16"/>
      <c r="J10" s="16"/>
      <c r="K10" s="16"/>
      <c r="L10" s="17"/>
      <c r="M10" s="2"/>
      <c r="N10" s="2"/>
    </row>
    <row r="11" spans="3:14" ht="20.25" x14ac:dyDescent="0.3">
      <c r="C11" s="6"/>
      <c r="D11" s="24"/>
      <c r="E11" s="16"/>
      <c r="F11" s="16"/>
      <c r="G11" s="16"/>
      <c r="H11" s="15" t="s">
        <v>3</v>
      </c>
      <c r="I11" s="16"/>
      <c r="J11" s="16"/>
      <c r="K11" s="16"/>
      <c r="L11" s="17"/>
      <c r="M11" s="2"/>
      <c r="N11" s="2"/>
    </row>
    <row r="12" spans="3:14" ht="20.25" x14ac:dyDescent="0.3">
      <c r="C12" s="6"/>
      <c r="D12" s="24"/>
      <c r="E12" s="16"/>
      <c r="F12" s="16"/>
      <c r="G12" s="16"/>
      <c r="H12" s="15"/>
      <c r="I12" s="16"/>
      <c r="J12" s="16"/>
      <c r="K12" s="16"/>
      <c r="L12" s="17"/>
      <c r="M12" s="2"/>
      <c r="N12" s="2"/>
    </row>
    <row r="13" spans="3:14" ht="20.25" x14ac:dyDescent="0.3">
      <c r="C13" s="6"/>
      <c r="D13" s="24"/>
      <c r="E13" s="16"/>
      <c r="F13" s="16"/>
      <c r="G13" s="16"/>
      <c r="H13" s="15" t="s">
        <v>4</v>
      </c>
      <c r="I13" s="16"/>
      <c r="J13" s="16"/>
      <c r="K13" s="16"/>
      <c r="L13" s="17"/>
      <c r="M13" s="2"/>
      <c r="N13" s="2"/>
    </row>
    <row r="14" spans="3:14" x14ac:dyDescent="0.25">
      <c r="C14" s="6"/>
      <c r="D14" s="24"/>
      <c r="E14" s="16"/>
      <c r="F14" s="16"/>
      <c r="G14" s="16"/>
      <c r="H14" s="16"/>
      <c r="I14" s="16"/>
      <c r="J14" s="16"/>
      <c r="K14" s="16"/>
      <c r="L14" s="17"/>
    </row>
    <row r="15" spans="3:14" x14ac:dyDescent="0.25">
      <c r="C15" s="6"/>
      <c r="D15" s="24"/>
      <c r="E15" s="16"/>
      <c r="F15" s="16"/>
      <c r="G15" s="16"/>
      <c r="H15" s="16"/>
      <c r="I15" s="16"/>
      <c r="J15" s="16"/>
      <c r="K15" s="16"/>
      <c r="L15" s="17"/>
    </row>
    <row r="16" spans="3:14" x14ac:dyDescent="0.25">
      <c r="C16" s="6"/>
      <c r="D16" s="24"/>
      <c r="E16" s="16"/>
      <c r="F16" s="16"/>
      <c r="G16" s="16"/>
      <c r="H16" s="16"/>
      <c r="I16" s="16"/>
      <c r="J16" s="16"/>
      <c r="K16" s="16"/>
      <c r="L16" s="17"/>
    </row>
    <row r="17" spans="3:12" x14ac:dyDescent="0.25">
      <c r="C17" s="6"/>
      <c r="D17" s="24"/>
      <c r="E17" s="16"/>
      <c r="F17" s="16"/>
      <c r="G17" s="16"/>
      <c r="H17" s="16"/>
      <c r="I17" s="16"/>
      <c r="J17" s="16"/>
      <c r="K17" s="16"/>
      <c r="L17" s="17"/>
    </row>
    <row r="18" spans="3:12" x14ac:dyDescent="0.25">
      <c r="C18" s="6"/>
      <c r="D18" s="24"/>
      <c r="E18" s="16"/>
      <c r="F18" s="16"/>
      <c r="G18" s="16"/>
      <c r="H18" s="16"/>
      <c r="I18" s="16"/>
      <c r="J18" s="16"/>
      <c r="K18" s="16"/>
      <c r="L18" s="17"/>
    </row>
    <row r="19" spans="3:12" x14ac:dyDescent="0.25">
      <c r="C19" s="6"/>
      <c r="D19" s="24"/>
      <c r="E19" s="16"/>
      <c r="F19" s="16"/>
      <c r="G19" s="16"/>
      <c r="H19" s="16"/>
      <c r="I19" s="16"/>
      <c r="J19" s="16"/>
      <c r="K19" s="16"/>
      <c r="L19" s="17"/>
    </row>
    <row r="20" spans="3:12" x14ac:dyDescent="0.25">
      <c r="C20" s="6"/>
      <c r="D20" s="24"/>
      <c r="E20" s="16"/>
      <c r="F20" s="16"/>
      <c r="G20" s="16"/>
      <c r="H20" s="16"/>
      <c r="I20" s="16"/>
      <c r="J20" s="16"/>
      <c r="K20" s="16"/>
      <c r="L20" s="17"/>
    </row>
    <row r="21" spans="3:12" ht="15.75" thickBot="1" x14ac:dyDescent="0.3">
      <c r="C21" s="6"/>
      <c r="D21" s="18"/>
      <c r="E21" s="19"/>
      <c r="F21" s="19"/>
      <c r="G21" s="19"/>
      <c r="H21" s="19"/>
      <c r="I21" s="19"/>
      <c r="J21" s="19"/>
      <c r="K21" s="19"/>
      <c r="L21" s="2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45"/>
  <sheetViews>
    <sheetView showGridLines="0" workbookViewId="0">
      <selection activeCell="S51" sqref="S51"/>
    </sheetView>
  </sheetViews>
  <sheetFormatPr defaultRowHeight="15" x14ac:dyDescent="0.25"/>
  <cols>
    <col min="1" max="1" width="1.85546875" customWidth="1"/>
  </cols>
  <sheetData>
    <row r="5" spans="2:19" ht="15.75" thickBot="1" x14ac:dyDescent="0.3"/>
    <row r="6" spans="2:19" ht="15" customHeight="1" x14ac:dyDescent="0.25">
      <c r="B6" s="29" t="s">
        <v>21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31"/>
    </row>
    <row r="7" spans="2:19" x14ac:dyDescent="0.25"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</row>
    <row r="8" spans="2:19" x14ac:dyDescent="0.25"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2:19" x14ac:dyDescent="0.25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4"/>
    </row>
    <row r="10" spans="2:19" ht="15.75" thickBot="1" x14ac:dyDescent="0.3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7"/>
    </row>
    <row r="11" spans="2:19" ht="15.75" thickBot="1" x14ac:dyDescent="0.3">
      <c r="B11" s="27"/>
      <c r="C11" s="3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2:19" ht="15" customHeight="1" x14ac:dyDescent="0.25">
      <c r="B12" s="42" t="s">
        <v>22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5"/>
    </row>
    <row r="13" spans="2:19" x14ac:dyDescent="0.25">
      <c r="B13" s="43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6"/>
    </row>
    <row r="14" spans="2:19" x14ac:dyDescent="0.25">
      <c r="B14" s="43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6"/>
    </row>
    <row r="15" spans="2:19" ht="15.75" thickBot="1" x14ac:dyDescent="0.3">
      <c r="B15" s="44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7"/>
    </row>
    <row r="16" spans="2:19" ht="15.75" thickBot="1" x14ac:dyDescent="0.3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2:20" x14ac:dyDescent="0.25">
      <c r="B17" s="50" t="s">
        <v>23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2"/>
    </row>
    <row r="18" spans="2:20" x14ac:dyDescent="0.25">
      <c r="B18" s="51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53"/>
    </row>
    <row r="19" spans="2:20" x14ac:dyDescent="0.25">
      <c r="B19" s="51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53"/>
    </row>
    <row r="20" spans="2:20" ht="15.75" thickBot="1" x14ac:dyDescent="0.3"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8"/>
    </row>
    <row r="21" spans="2:20" ht="15.75" thickBot="1" x14ac:dyDescent="0.3"/>
    <row r="22" spans="2:20" ht="15.75" thickBot="1" x14ac:dyDescent="0.3">
      <c r="B22" s="54" t="s">
        <v>24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pans="2:20" ht="15.75" thickBot="1" x14ac:dyDescent="0.3"/>
    <row r="24" spans="2:20" ht="15.75" thickBot="1" x14ac:dyDescent="0.3">
      <c r="B24" s="54" t="s">
        <v>26</v>
      </c>
      <c r="C24" s="54"/>
      <c r="D24" s="54"/>
      <c r="E24" s="54"/>
      <c r="G24" s="54" t="s">
        <v>28</v>
      </c>
      <c r="H24" s="54"/>
      <c r="I24" s="54"/>
      <c r="J24" s="54"/>
      <c r="L24" s="54" t="s">
        <v>30</v>
      </c>
      <c r="M24" s="54"/>
      <c r="N24" s="54"/>
      <c r="O24" s="54"/>
      <c r="Q24" s="54" t="s">
        <v>32</v>
      </c>
      <c r="R24" s="54"/>
      <c r="S24" s="54"/>
      <c r="T24" s="54"/>
    </row>
    <row r="25" spans="2:20" ht="15.75" thickBot="1" x14ac:dyDescent="0.3"/>
    <row r="26" spans="2:20" ht="15" customHeight="1" thickBot="1" x14ac:dyDescent="0.3">
      <c r="B26" s="55" t="s">
        <v>25</v>
      </c>
      <c r="C26" s="56"/>
      <c r="D26" s="56"/>
      <c r="E26" s="56"/>
      <c r="G26" s="55" t="s">
        <v>27</v>
      </c>
      <c r="H26" s="55"/>
      <c r="I26" s="55"/>
      <c r="J26" s="55"/>
      <c r="L26" s="55" t="s">
        <v>29</v>
      </c>
      <c r="M26" s="55"/>
      <c r="N26" s="55"/>
      <c r="O26" s="55"/>
      <c r="Q26" s="57" t="s">
        <v>31</v>
      </c>
      <c r="R26" s="57"/>
      <c r="S26" s="57"/>
      <c r="T26" s="57"/>
    </row>
    <row r="27" spans="2:20" ht="15.75" thickBot="1" x14ac:dyDescent="0.3">
      <c r="B27" s="56"/>
      <c r="C27" s="56"/>
      <c r="D27" s="56"/>
      <c r="E27" s="56"/>
      <c r="G27" s="55"/>
      <c r="H27" s="55"/>
      <c r="I27" s="55"/>
      <c r="J27" s="55"/>
      <c r="L27" s="55"/>
      <c r="M27" s="55"/>
      <c r="N27" s="55"/>
      <c r="O27" s="55"/>
      <c r="Q27" s="57"/>
      <c r="R27" s="57"/>
      <c r="S27" s="57"/>
      <c r="T27" s="57"/>
    </row>
    <row r="28" spans="2:20" ht="15.75" thickBot="1" x14ac:dyDescent="0.3">
      <c r="B28" s="56"/>
      <c r="C28" s="56"/>
      <c r="D28" s="56"/>
      <c r="E28" s="56"/>
      <c r="G28" s="55"/>
      <c r="H28" s="55"/>
      <c r="I28" s="55"/>
      <c r="J28" s="55"/>
      <c r="L28" s="55"/>
      <c r="M28" s="55"/>
      <c r="N28" s="55"/>
      <c r="O28" s="55"/>
      <c r="Q28" s="57"/>
      <c r="R28" s="57"/>
      <c r="S28" s="57"/>
      <c r="T28" s="57"/>
    </row>
    <row r="29" spans="2:20" ht="15.75" thickBot="1" x14ac:dyDescent="0.3">
      <c r="B29" s="56"/>
      <c r="C29" s="56"/>
      <c r="D29" s="56"/>
      <c r="E29" s="56"/>
      <c r="G29" s="55"/>
      <c r="H29" s="55"/>
      <c r="I29" s="55"/>
      <c r="J29" s="55"/>
      <c r="L29" s="55"/>
      <c r="M29" s="55"/>
      <c r="N29" s="55"/>
      <c r="O29" s="55"/>
      <c r="Q29" s="57"/>
      <c r="R29" s="57"/>
      <c r="S29" s="57"/>
      <c r="T29" s="57"/>
    </row>
    <row r="30" spans="2:20" ht="15.75" thickBot="1" x14ac:dyDescent="0.3">
      <c r="B30" s="38"/>
      <c r="C30" s="38"/>
      <c r="D30" s="38"/>
      <c r="E30" s="38"/>
      <c r="L30" s="55"/>
      <c r="M30" s="55"/>
      <c r="N30" s="55"/>
      <c r="O30" s="55"/>
      <c r="Q30" s="57"/>
      <c r="R30" s="57"/>
      <c r="S30" s="57"/>
      <c r="T30" s="57"/>
    </row>
    <row r="31" spans="2:20" ht="15.75" thickBot="1" x14ac:dyDescent="0.3">
      <c r="B31" s="38"/>
      <c r="C31" s="38"/>
      <c r="D31" s="38"/>
      <c r="E31" s="38"/>
      <c r="Q31" s="57"/>
      <c r="R31" s="57"/>
      <c r="S31" s="57"/>
      <c r="T31" s="57"/>
    </row>
    <row r="32" spans="2:20" ht="15.75" thickBot="1" x14ac:dyDescent="0.3">
      <c r="B32" s="38"/>
      <c r="C32" s="38"/>
      <c r="D32" s="38"/>
      <c r="E32" s="38"/>
      <c r="Q32" s="57"/>
      <c r="R32" s="57"/>
      <c r="S32" s="57"/>
      <c r="T32" s="57"/>
    </row>
    <row r="33" spans="2:20" x14ac:dyDescent="0.25">
      <c r="B33" s="38"/>
      <c r="C33" s="38"/>
      <c r="D33" s="38"/>
      <c r="E33" s="38"/>
      <c r="Q33" s="38"/>
      <c r="R33" s="38"/>
      <c r="S33" s="38"/>
      <c r="T33" s="38"/>
    </row>
    <row r="36" spans="2:20" ht="15.75" thickBot="1" x14ac:dyDescent="0.3"/>
    <row r="37" spans="2:20" ht="15.75" thickBot="1" x14ac:dyDescent="0.3">
      <c r="B37" s="54" t="s">
        <v>34</v>
      </c>
      <c r="C37" s="54"/>
      <c r="D37" s="54"/>
      <c r="E37" s="54"/>
      <c r="G37" s="54" t="s">
        <v>36</v>
      </c>
      <c r="H37" s="54"/>
      <c r="I37" s="54"/>
      <c r="J37" s="54"/>
      <c r="L37" s="58" t="s">
        <v>38</v>
      </c>
      <c r="M37" s="59"/>
      <c r="N37" s="59"/>
      <c r="O37" s="60"/>
    </row>
    <row r="38" spans="2:20" ht="15.75" thickBot="1" x14ac:dyDescent="0.3"/>
    <row r="39" spans="2:20" ht="15.75" customHeight="1" thickBot="1" x14ac:dyDescent="0.3">
      <c r="B39" s="55" t="s">
        <v>33</v>
      </c>
      <c r="C39" s="55"/>
      <c r="D39" s="55"/>
      <c r="E39" s="55"/>
      <c r="G39" s="55" t="s">
        <v>35</v>
      </c>
      <c r="H39" s="55"/>
      <c r="I39" s="55"/>
      <c r="J39" s="55"/>
      <c r="L39" s="55" t="s">
        <v>37</v>
      </c>
      <c r="M39" s="55"/>
      <c r="N39" s="55"/>
      <c r="O39" s="55"/>
    </row>
    <row r="40" spans="2:20" ht="15.75" thickBot="1" x14ac:dyDescent="0.3">
      <c r="B40" s="55"/>
      <c r="C40" s="55"/>
      <c r="D40" s="55"/>
      <c r="E40" s="55"/>
      <c r="G40" s="55"/>
      <c r="H40" s="55"/>
      <c r="I40" s="55"/>
      <c r="J40" s="55"/>
      <c r="L40" s="55"/>
      <c r="M40" s="55"/>
      <c r="N40" s="55"/>
      <c r="O40" s="55"/>
    </row>
    <row r="41" spans="2:20" ht="15.75" thickBot="1" x14ac:dyDescent="0.3">
      <c r="B41" s="55"/>
      <c r="C41" s="55"/>
      <c r="D41" s="55"/>
      <c r="E41" s="55"/>
      <c r="G41" s="55"/>
      <c r="H41" s="55"/>
      <c r="I41" s="55"/>
      <c r="J41" s="55"/>
      <c r="L41" s="55"/>
      <c r="M41" s="55"/>
      <c r="N41" s="55"/>
      <c r="O41" s="55"/>
    </row>
    <row r="42" spans="2:20" ht="15.75" thickBot="1" x14ac:dyDescent="0.3">
      <c r="B42" s="55"/>
      <c r="C42" s="55"/>
      <c r="D42" s="55"/>
      <c r="E42" s="55"/>
      <c r="G42" s="55"/>
      <c r="H42" s="55"/>
      <c r="I42" s="55"/>
      <c r="J42" s="55"/>
      <c r="L42" s="55"/>
      <c r="M42" s="55"/>
      <c r="N42" s="55"/>
      <c r="O42" s="55"/>
    </row>
    <row r="43" spans="2:20" ht="15.75" thickBot="1" x14ac:dyDescent="0.3">
      <c r="G43" s="55"/>
      <c r="H43" s="55"/>
      <c r="I43" s="55"/>
      <c r="J43" s="55"/>
      <c r="L43" s="55"/>
      <c r="M43" s="55"/>
      <c r="N43" s="55"/>
      <c r="O43" s="55"/>
    </row>
    <row r="44" spans="2:20" ht="15.75" thickBot="1" x14ac:dyDescent="0.3">
      <c r="G44" s="55"/>
      <c r="H44" s="55"/>
      <c r="I44" s="55"/>
      <c r="J44" s="55"/>
      <c r="L44" s="38"/>
      <c r="M44" s="38"/>
      <c r="N44" s="38"/>
      <c r="O44" s="38"/>
    </row>
    <row r="45" spans="2:20" ht="15.75" thickBot="1" x14ac:dyDescent="0.3">
      <c r="G45" s="55"/>
      <c r="H45" s="55"/>
      <c r="I45" s="55"/>
      <c r="J45" s="55"/>
    </row>
  </sheetData>
  <mergeCells count="18">
    <mergeCell ref="L39:O43"/>
    <mergeCell ref="L37:O37"/>
    <mergeCell ref="Q26:T32"/>
    <mergeCell ref="Q24:T24"/>
    <mergeCell ref="B22:T22"/>
    <mergeCell ref="B39:E42"/>
    <mergeCell ref="B37:E37"/>
    <mergeCell ref="G39:J45"/>
    <mergeCell ref="G37:J37"/>
    <mergeCell ref="B26:E29"/>
    <mergeCell ref="B24:E24"/>
    <mergeCell ref="G26:J29"/>
    <mergeCell ref="G24:J24"/>
    <mergeCell ref="L26:O30"/>
    <mergeCell ref="L24:O24"/>
    <mergeCell ref="B6:S10"/>
    <mergeCell ref="B12:S14"/>
    <mergeCell ref="B17:S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showGridLines="0" workbookViewId="0">
      <selection activeCell="B1" sqref="B1"/>
    </sheetView>
  </sheetViews>
  <sheetFormatPr defaultRowHeight="15" x14ac:dyDescent="0.25"/>
  <sheetData>
    <row r="1" spans="2:13" ht="15.75" thickBot="1" x14ac:dyDescent="0.3"/>
    <row r="2" spans="2:13" ht="15.75" thickBot="1" x14ac:dyDescent="0.3">
      <c r="B2" s="54" t="s">
        <v>12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3" ht="15.75" thickBot="1" x14ac:dyDescent="0.3"/>
    <row r="4" spans="2:13" ht="15.75" thickBot="1" x14ac:dyDescent="0.3">
      <c r="B4" s="61" t="s">
        <v>39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2:13" ht="15.75" thickBot="1" x14ac:dyDescent="0.3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2:13" ht="15.75" thickBot="1" x14ac:dyDescent="0.3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2:13" ht="15.75" thickBot="1" x14ac:dyDescent="0.3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3" ht="15.75" thickBot="1" x14ac:dyDescent="0.3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2:13" ht="15.75" thickBot="1" x14ac:dyDescent="0.3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3" ht="15.75" thickBot="1" x14ac:dyDescent="0.3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2:13" ht="15.75" thickBot="1" x14ac:dyDescent="0.3"/>
    <row r="12" spans="2:13" ht="18" customHeight="1" thickBot="1" x14ac:dyDescent="0.3">
      <c r="B12" s="62" t="s">
        <v>40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2:13" ht="15.75" thickBot="1" x14ac:dyDescent="0.3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2:13" ht="15.75" thickBot="1" x14ac:dyDescent="0.3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23" spans="2:13" ht="15.75" thickBot="1" x14ac:dyDescent="0.3"/>
    <row r="24" spans="2:13" ht="15.75" thickBot="1" x14ac:dyDescent="0.3">
      <c r="B24" s="54" t="s">
        <v>41</v>
      </c>
      <c r="C24" s="54"/>
      <c r="D24" s="54"/>
      <c r="F24" s="54" t="s">
        <v>42</v>
      </c>
      <c r="G24" s="54"/>
      <c r="H24" s="54"/>
      <c r="K24" s="54" t="s">
        <v>43</v>
      </c>
      <c r="L24" s="54"/>
      <c r="M24" s="54"/>
    </row>
  </sheetData>
  <mergeCells count="6">
    <mergeCell ref="B24:D24"/>
    <mergeCell ref="F24:H24"/>
    <mergeCell ref="K24:M24"/>
    <mergeCell ref="B4:M10"/>
    <mergeCell ref="B2:M2"/>
    <mergeCell ref="B12:M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5"/>
  <sheetViews>
    <sheetView showGridLines="0" workbookViewId="0">
      <selection activeCell="F8" sqref="F8"/>
    </sheetView>
  </sheetViews>
  <sheetFormatPr defaultRowHeight="15" x14ac:dyDescent="0.25"/>
  <cols>
    <col min="1" max="1" width="2.85546875" customWidth="1"/>
    <col min="2" max="2" width="11.140625" bestFit="1" customWidth="1"/>
    <col min="3" max="3" width="11.140625" customWidth="1"/>
    <col min="4" max="4" width="50" bestFit="1" customWidth="1"/>
    <col min="5" max="5" width="13.5703125" bestFit="1" customWidth="1"/>
  </cols>
  <sheetData>
    <row r="3" spans="2:6" ht="15.75" thickBot="1" x14ac:dyDescent="0.3"/>
    <row r="4" spans="2:6" ht="15" customHeight="1" x14ac:dyDescent="0.25">
      <c r="B4" s="70" t="s">
        <v>420</v>
      </c>
      <c r="C4" s="71"/>
      <c r="D4" s="71"/>
      <c r="E4" s="72"/>
    </row>
    <row r="5" spans="2:6" ht="15" customHeight="1" thickBot="1" x14ac:dyDescent="0.3">
      <c r="B5" s="73"/>
      <c r="C5" s="74"/>
      <c r="D5" s="74"/>
      <c r="E5" s="75"/>
      <c r="F5" s="3"/>
    </row>
    <row r="7" spans="2:6" x14ac:dyDescent="0.25">
      <c r="B7" s="67" t="s">
        <v>417</v>
      </c>
      <c r="C7" s="76" t="s">
        <v>421</v>
      </c>
      <c r="D7" s="68" t="s">
        <v>418</v>
      </c>
      <c r="E7" s="69" t="s">
        <v>419</v>
      </c>
    </row>
    <row r="8" spans="2:6" x14ac:dyDescent="0.25">
      <c r="B8" s="65">
        <v>10101002</v>
      </c>
      <c r="C8" s="65" t="str">
        <f>LEFT(B8,4)</f>
        <v>1010</v>
      </c>
      <c r="D8" s="63" t="s">
        <v>44</v>
      </c>
      <c r="E8" s="64">
        <v>0</v>
      </c>
    </row>
    <row r="9" spans="2:6" x14ac:dyDescent="0.25">
      <c r="B9" s="65">
        <v>10102000</v>
      </c>
      <c r="C9" s="65" t="str">
        <f t="shared" ref="C9:C72" si="0">LEFT(B9,4)</f>
        <v>1010</v>
      </c>
      <c r="D9" s="63" t="s">
        <v>45</v>
      </c>
      <c r="E9" s="64">
        <v>1661177</v>
      </c>
    </row>
    <row r="10" spans="2:6" x14ac:dyDescent="0.25">
      <c r="B10" s="65">
        <v>10102999</v>
      </c>
      <c r="C10" s="65" t="str">
        <f t="shared" si="0"/>
        <v>1010</v>
      </c>
      <c r="D10" s="63" t="s">
        <v>46</v>
      </c>
      <c r="E10" s="64">
        <v>767</v>
      </c>
    </row>
    <row r="11" spans="2:6" x14ac:dyDescent="0.25">
      <c r="B11" s="65" t="s">
        <v>47</v>
      </c>
      <c r="C11" s="65" t="str">
        <f t="shared" si="0"/>
        <v>1010</v>
      </c>
      <c r="D11" s="63" t="s">
        <v>48</v>
      </c>
      <c r="E11" s="64">
        <v>0</v>
      </c>
    </row>
    <row r="12" spans="2:6" x14ac:dyDescent="0.25">
      <c r="B12" s="65" t="s">
        <v>49</v>
      </c>
      <c r="C12" s="65" t="str">
        <f t="shared" si="0"/>
        <v>1010</v>
      </c>
      <c r="D12" s="63" t="s">
        <v>50</v>
      </c>
      <c r="E12" s="64">
        <v>0</v>
      </c>
    </row>
    <row r="13" spans="2:6" x14ac:dyDescent="0.25">
      <c r="B13" s="65" t="s">
        <v>51</v>
      </c>
      <c r="C13" s="65" t="str">
        <f t="shared" si="0"/>
        <v>1010</v>
      </c>
      <c r="D13" s="63" t="s">
        <v>52</v>
      </c>
      <c r="E13" s="64">
        <v>0</v>
      </c>
    </row>
    <row r="14" spans="2:6" x14ac:dyDescent="0.25">
      <c r="B14" s="65" t="s">
        <v>53</v>
      </c>
      <c r="C14" s="65" t="str">
        <f t="shared" si="0"/>
        <v>1010</v>
      </c>
      <c r="D14" s="63" t="s">
        <v>54</v>
      </c>
      <c r="E14" s="64">
        <v>371058</v>
      </c>
    </row>
    <row r="15" spans="2:6" x14ac:dyDescent="0.25">
      <c r="B15" s="65" t="s">
        <v>55</v>
      </c>
      <c r="C15" s="65" t="str">
        <f t="shared" si="0"/>
        <v>1010</v>
      </c>
      <c r="D15" s="63" t="s">
        <v>56</v>
      </c>
      <c r="E15" s="64">
        <v>0</v>
      </c>
    </row>
    <row r="16" spans="2:6" x14ac:dyDescent="0.25">
      <c r="B16" s="65" t="s">
        <v>57</v>
      </c>
      <c r="C16" s="65" t="str">
        <f t="shared" si="0"/>
        <v>1010</v>
      </c>
      <c r="D16" s="63" t="s">
        <v>58</v>
      </c>
      <c r="E16" s="64">
        <v>-136985</v>
      </c>
    </row>
    <row r="17" spans="2:5" x14ac:dyDescent="0.25">
      <c r="B17" s="65" t="s">
        <v>59</v>
      </c>
      <c r="C17" s="65" t="str">
        <f t="shared" si="0"/>
        <v>1010</v>
      </c>
      <c r="D17" s="63" t="s">
        <v>60</v>
      </c>
      <c r="E17" s="64">
        <v>2510</v>
      </c>
    </row>
    <row r="18" spans="2:5" x14ac:dyDescent="0.25">
      <c r="B18" s="65" t="s">
        <v>61</v>
      </c>
      <c r="C18" s="65" t="str">
        <f t="shared" si="0"/>
        <v>1010</v>
      </c>
      <c r="D18" s="63" t="s">
        <v>62</v>
      </c>
      <c r="E18" s="64">
        <v>-454</v>
      </c>
    </row>
    <row r="19" spans="2:5" x14ac:dyDescent="0.25">
      <c r="B19" s="65" t="s">
        <v>63</v>
      </c>
      <c r="C19" s="65" t="str">
        <f t="shared" si="0"/>
        <v>1010</v>
      </c>
      <c r="D19" s="63" t="s">
        <v>64</v>
      </c>
      <c r="E19" s="64">
        <v>10452</v>
      </c>
    </row>
    <row r="20" spans="2:5" x14ac:dyDescent="0.25">
      <c r="B20" s="65" t="s">
        <v>65</v>
      </c>
      <c r="C20" s="65" t="str">
        <f t="shared" si="0"/>
        <v>1010</v>
      </c>
      <c r="D20" s="63" t="s">
        <v>66</v>
      </c>
      <c r="E20" s="64">
        <v>0</v>
      </c>
    </row>
    <row r="21" spans="2:5" x14ac:dyDescent="0.25">
      <c r="B21" s="65" t="s">
        <v>67</v>
      </c>
      <c r="C21" s="65" t="str">
        <f t="shared" si="0"/>
        <v>1010</v>
      </c>
      <c r="D21" s="63" t="s">
        <v>68</v>
      </c>
      <c r="E21" s="64">
        <v>-816</v>
      </c>
    </row>
    <row r="22" spans="2:5" x14ac:dyDescent="0.25">
      <c r="B22" s="65" t="s">
        <v>69</v>
      </c>
      <c r="C22" s="65" t="str">
        <f t="shared" si="0"/>
        <v>1010</v>
      </c>
      <c r="D22" s="63" t="s">
        <v>70</v>
      </c>
      <c r="E22" s="64">
        <v>607</v>
      </c>
    </row>
    <row r="23" spans="2:5" x14ac:dyDescent="0.25">
      <c r="B23" s="65" t="s">
        <v>71</v>
      </c>
      <c r="C23" s="65" t="str">
        <f t="shared" si="0"/>
        <v>1010</v>
      </c>
      <c r="D23" s="63" t="s">
        <v>72</v>
      </c>
      <c r="E23" s="64">
        <v>1179827</v>
      </c>
    </row>
    <row r="24" spans="2:5" x14ac:dyDescent="0.25">
      <c r="B24" s="65" t="s">
        <v>73</v>
      </c>
      <c r="C24" s="65" t="str">
        <f t="shared" si="0"/>
        <v>1010</v>
      </c>
      <c r="D24" s="63" t="s">
        <v>74</v>
      </c>
      <c r="E24" s="64">
        <v>0</v>
      </c>
    </row>
    <row r="25" spans="2:5" x14ac:dyDescent="0.25">
      <c r="B25" s="65" t="s">
        <v>75</v>
      </c>
      <c r="C25" s="65" t="str">
        <f t="shared" si="0"/>
        <v>1010</v>
      </c>
      <c r="D25" s="63" t="s">
        <v>76</v>
      </c>
      <c r="E25" s="64">
        <v>0</v>
      </c>
    </row>
    <row r="26" spans="2:5" x14ac:dyDescent="0.25">
      <c r="B26" s="65">
        <v>10301001</v>
      </c>
      <c r="C26" s="65" t="str">
        <f t="shared" si="0"/>
        <v>1030</v>
      </c>
      <c r="D26" s="63" t="s">
        <v>77</v>
      </c>
      <c r="E26" s="64">
        <v>9184733</v>
      </c>
    </row>
    <row r="27" spans="2:5" x14ac:dyDescent="0.25">
      <c r="B27" s="65">
        <v>10301997</v>
      </c>
      <c r="C27" s="65" t="str">
        <f t="shared" si="0"/>
        <v>1030</v>
      </c>
      <c r="D27" s="63" t="s">
        <v>46</v>
      </c>
      <c r="E27" s="64">
        <v>-32535</v>
      </c>
    </row>
    <row r="28" spans="2:5" x14ac:dyDescent="0.25">
      <c r="B28" s="65">
        <v>10303001</v>
      </c>
      <c r="C28" s="65" t="str">
        <f t="shared" si="0"/>
        <v>1030</v>
      </c>
      <c r="D28" s="63" t="s">
        <v>78</v>
      </c>
      <c r="E28" s="64">
        <v>0</v>
      </c>
    </row>
    <row r="29" spans="2:5" x14ac:dyDescent="0.25">
      <c r="B29" s="65">
        <v>10303997</v>
      </c>
      <c r="C29" s="65" t="str">
        <f t="shared" si="0"/>
        <v>1030</v>
      </c>
      <c r="D29" s="63" t="s">
        <v>79</v>
      </c>
      <c r="E29" s="64">
        <v>0</v>
      </c>
    </row>
    <row r="30" spans="2:5" x14ac:dyDescent="0.25">
      <c r="B30" s="65">
        <v>10403000</v>
      </c>
      <c r="C30" s="65" t="str">
        <f t="shared" si="0"/>
        <v>1040</v>
      </c>
      <c r="D30" s="63" t="s">
        <v>80</v>
      </c>
      <c r="E30" s="64">
        <v>0</v>
      </c>
    </row>
    <row r="31" spans="2:5" x14ac:dyDescent="0.25">
      <c r="B31" s="65">
        <v>10403002</v>
      </c>
      <c r="C31" s="65" t="str">
        <f t="shared" si="0"/>
        <v>1040</v>
      </c>
      <c r="D31" s="63" t="s">
        <v>81</v>
      </c>
      <c r="E31" s="64">
        <v>984</v>
      </c>
    </row>
    <row r="32" spans="2:5" x14ac:dyDescent="0.25">
      <c r="B32" s="65">
        <v>10403003</v>
      </c>
      <c r="C32" s="65" t="str">
        <f t="shared" si="0"/>
        <v>1040</v>
      </c>
      <c r="D32" s="63" t="s">
        <v>82</v>
      </c>
      <c r="E32" s="64">
        <v>352</v>
      </c>
    </row>
    <row r="33" spans="2:5" x14ac:dyDescent="0.25">
      <c r="B33" s="65">
        <v>10403004</v>
      </c>
      <c r="C33" s="65" t="str">
        <f t="shared" si="0"/>
        <v>1040</v>
      </c>
      <c r="D33" s="63" t="s">
        <v>83</v>
      </c>
      <c r="E33" s="64">
        <v>188981</v>
      </c>
    </row>
    <row r="34" spans="2:5" x14ac:dyDescent="0.25">
      <c r="B34" s="65">
        <v>10403008</v>
      </c>
      <c r="C34" s="65" t="str">
        <f t="shared" si="0"/>
        <v>1040</v>
      </c>
      <c r="D34" s="63" t="s">
        <v>84</v>
      </c>
      <c r="E34" s="64">
        <v>19356</v>
      </c>
    </row>
    <row r="35" spans="2:5" x14ac:dyDescent="0.25">
      <c r="B35" s="65">
        <v>10403053</v>
      </c>
      <c r="C35" s="65" t="str">
        <f t="shared" si="0"/>
        <v>1040</v>
      </c>
      <c r="D35" s="63" t="s">
        <v>85</v>
      </c>
      <c r="E35" s="64">
        <v>7154</v>
      </c>
    </row>
    <row r="36" spans="2:5" x14ac:dyDescent="0.25">
      <c r="B36" s="65">
        <v>10403067</v>
      </c>
      <c r="C36" s="65" t="str">
        <f t="shared" si="0"/>
        <v>1040</v>
      </c>
      <c r="D36" s="63" t="s">
        <v>86</v>
      </c>
      <c r="E36" s="64">
        <v>0</v>
      </c>
    </row>
    <row r="37" spans="2:5" x14ac:dyDescent="0.25">
      <c r="B37" s="65">
        <v>10403068</v>
      </c>
      <c r="C37" s="65" t="str">
        <f t="shared" si="0"/>
        <v>1040</v>
      </c>
      <c r="D37" s="63" t="s">
        <v>87</v>
      </c>
      <c r="E37" s="64">
        <v>0</v>
      </c>
    </row>
    <row r="38" spans="2:5" x14ac:dyDescent="0.25">
      <c r="B38" s="65">
        <v>10403082</v>
      </c>
      <c r="C38" s="65" t="str">
        <f t="shared" si="0"/>
        <v>1040</v>
      </c>
      <c r="D38" s="63" t="s">
        <v>88</v>
      </c>
      <c r="E38" s="64">
        <v>2169</v>
      </c>
    </row>
    <row r="39" spans="2:5" x14ac:dyDescent="0.25">
      <c r="B39" s="65">
        <v>10403083</v>
      </c>
      <c r="C39" s="65" t="str">
        <f t="shared" si="0"/>
        <v>1040</v>
      </c>
      <c r="D39" s="63" t="s">
        <v>89</v>
      </c>
      <c r="E39" s="64">
        <v>0</v>
      </c>
    </row>
    <row r="40" spans="2:5" x14ac:dyDescent="0.25">
      <c r="B40" s="65">
        <v>10403112</v>
      </c>
      <c r="C40" s="65" t="str">
        <f t="shared" si="0"/>
        <v>1040</v>
      </c>
      <c r="D40" s="63" t="s">
        <v>90</v>
      </c>
      <c r="E40" s="64">
        <v>300</v>
      </c>
    </row>
    <row r="41" spans="2:5" x14ac:dyDescent="0.25">
      <c r="B41" s="65">
        <v>10403999</v>
      </c>
      <c r="C41" s="65" t="str">
        <f t="shared" si="0"/>
        <v>1040</v>
      </c>
      <c r="D41" s="63" t="s">
        <v>79</v>
      </c>
      <c r="E41" s="64">
        <v>0</v>
      </c>
    </row>
    <row r="42" spans="2:5" x14ac:dyDescent="0.25">
      <c r="B42" s="65">
        <v>10404001</v>
      </c>
      <c r="C42" s="65" t="str">
        <f t="shared" si="0"/>
        <v>1040</v>
      </c>
      <c r="D42" s="63" t="s">
        <v>91</v>
      </c>
      <c r="E42" s="64">
        <v>1428276</v>
      </c>
    </row>
    <row r="43" spans="2:5" x14ac:dyDescent="0.25">
      <c r="B43" s="65">
        <v>10404003</v>
      </c>
      <c r="C43" s="65" t="str">
        <f t="shared" si="0"/>
        <v>1040</v>
      </c>
      <c r="D43" s="63" t="s">
        <v>92</v>
      </c>
      <c r="E43" s="64">
        <v>1543283</v>
      </c>
    </row>
    <row r="44" spans="2:5" x14ac:dyDescent="0.25">
      <c r="B44" s="65">
        <v>10404007</v>
      </c>
      <c r="C44" s="65" t="str">
        <f t="shared" si="0"/>
        <v>1040</v>
      </c>
      <c r="D44" s="63" t="s">
        <v>93</v>
      </c>
      <c r="E44" s="64">
        <v>347034</v>
      </c>
    </row>
    <row r="45" spans="2:5" x14ac:dyDescent="0.25">
      <c r="B45" s="65">
        <v>10404008</v>
      </c>
      <c r="C45" s="65" t="str">
        <f t="shared" si="0"/>
        <v>1040</v>
      </c>
      <c r="D45" s="63" t="s">
        <v>94</v>
      </c>
      <c r="E45" s="64">
        <v>486026</v>
      </c>
    </row>
    <row r="46" spans="2:5" x14ac:dyDescent="0.25">
      <c r="B46" s="65">
        <v>10404012</v>
      </c>
      <c r="C46" s="65" t="str">
        <f t="shared" si="0"/>
        <v>1040</v>
      </c>
      <c r="D46" s="63" t="s">
        <v>95</v>
      </c>
      <c r="E46" s="64">
        <v>0</v>
      </c>
    </row>
    <row r="47" spans="2:5" x14ac:dyDescent="0.25">
      <c r="B47" s="65">
        <v>10605000</v>
      </c>
      <c r="C47" s="65" t="str">
        <f t="shared" si="0"/>
        <v>1060</v>
      </c>
      <c r="D47" s="63" t="s">
        <v>96</v>
      </c>
      <c r="E47" s="64">
        <v>825562</v>
      </c>
    </row>
    <row r="48" spans="2:5" x14ac:dyDescent="0.25">
      <c r="B48" s="65">
        <v>10605023</v>
      </c>
      <c r="C48" s="65" t="str">
        <f t="shared" si="0"/>
        <v>1060</v>
      </c>
      <c r="D48" s="63" t="s">
        <v>97</v>
      </c>
      <c r="E48" s="64">
        <v>0</v>
      </c>
    </row>
    <row r="49" spans="2:5" x14ac:dyDescent="0.25">
      <c r="B49" s="65">
        <v>10606010</v>
      </c>
      <c r="C49" s="65" t="str">
        <f t="shared" si="0"/>
        <v>1060</v>
      </c>
      <c r="D49" s="63" t="s">
        <v>98</v>
      </c>
      <c r="E49" s="64">
        <v>0</v>
      </c>
    </row>
    <row r="50" spans="2:5" x14ac:dyDescent="0.25">
      <c r="B50" s="65">
        <v>10606012</v>
      </c>
      <c r="C50" s="65" t="str">
        <f t="shared" si="0"/>
        <v>1060</v>
      </c>
      <c r="D50" s="63" t="s">
        <v>99</v>
      </c>
      <c r="E50" s="64">
        <v>0</v>
      </c>
    </row>
    <row r="51" spans="2:5" x14ac:dyDescent="0.25">
      <c r="B51" s="65">
        <v>10606999</v>
      </c>
      <c r="C51" s="65" t="str">
        <f t="shared" si="0"/>
        <v>1060</v>
      </c>
      <c r="D51" s="63" t="s">
        <v>79</v>
      </c>
      <c r="E51" s="64">
        <v>0</v>
      </c>
    </row>
    <row r="52" spans="2:5" x14ac:dyDescent="0.25">
      <c r="B52" s="65">
        <v>10802001</v>
      </c>
      <c r="C52" s="65" t="str">
        <f t="shared" si="0"/>
        <v>1080</v>
      </c>
      <c r="D52" s="63" t="s">
        <v>100</v>
      </c>
      <c r="E52" s="64">
        <v>3322136</v>
      </c>
    </row>
    <row r="53" spans="2:5" x14ac:dyDescent="0.25">
      <c r="B53" s="65">
        <v>10805002</v>
      </c>
      <c r="C53" s="65" t="str">
        <f t="shared" si="0"/>
        <v>1080</v>
      </c>
      <c r="D53" s="63" t="s">
        <v>101</v>
      </c>
      <c r="E53" s="64">
        <v>1341395</v>
      </c>
    </row>
    <row r="54" spans="2:5" x14ac:dyDescent="0.25">
      <c r="B54" s="65">
        <v>10805003</v>
      </c>
      <c r="C54" s="65" t="str">
        <f t="shared" si="0"/>
        <v>1080</v>
      </c>
      <c r="D54" s="63" t="s">
        <v>102</v>
      </c>
      <c r="E54" s="64">
        <v>119558</v>
      </c>
    </row>
    <row r="55" spans="2:5" x14ac:dyDescent="0.25">
      <c r="B55" s="65">
        <v>10805021</v>
      </c>
      <c r="C55" s="65" t="str">
        <f t="shared" si="0"/>
        <v>1080</v>
      </c>
      <c r="D55" s="63" t="s">
        <v>103</v>
      </c>
      <c r="E55" s="64">
        <v>2958883</v>
      </c>
    </row>
    <row r="56" spans="2:5" x14ac:dyDescent="0.25">
      <c r="B56" s="65">
        <v>10820001</v>
      </c>
      <c r="C56" s="65" t="str">
        <f t="shared" si="0"/>
        <v>1082</v>
      </c>
      <c r="D56" s="63" t="s">
        <v>104</v>
      </c>
      <c r="E56" s="64">
        <v>0</v>
      </c>
    </row>
    <row r="57" spans="2:5" x14ac:dyDescent="0.25">
      <c r="B57" s="65">
        <v>10852001</v>
      </c>
      <c r="C57" s="65" t="str">
        <f t="shared" si="0"/>
        <v>1085</v>
      </c>
      <c r="D57" s="63" t="s">
        <v>105</v>
      </c>
      <c r="E57" s="64">
        <v>-2208703</v>
      </c>
    </row>
    <row r="58" spans="2:5" x14ac:dyDescent="0.25">
      <c r="B58" s="65">
        <v>10855001</v>
      </c>
      <c r="C58" s="65" t="str">
        <f t="shared" si="0"/>
        <v>1085</v>
      </c>
      <c r="D58" s="63" t="s">
        <v>106</v>
      </c>
      <c r="E58" s="64">
        <v>-1023708</v>
      </c>
    </row>
    <row r="59" spans="2:5" x14ac:dyDescent="0.25">
      <c r="B59" s="65">
        <v>10855002</v>
      </c>
      <c r="C59" s="65" t="str">
        <f t="shared" si="0"/>
        <v>1085</v>
      </c>
      <c r="D59" s="63" t="s">
        <v>107</v>
      </c>
      <c r="E59" s="64">
        <v>-1453613</v>
      </c>
    </row>
    <row r="60" spans="2:5" x14ac:dyDescent="0.25">
      <c r="B60" s="65">
        <v>10903015</v>
      </c>
      <c r="C60" s="65" t="str">
        <f t="shared" si="0"/>
        <v>1090</v>
      </c>
      <c r="D60" s="63" t="s">
        <v>108</v>
      </c>
      <c r="E60" s="64">
        <v>992861</v>
      </c>
    </row>
    <row r="61" spans="2:5" x14ac:dyDescent="0.25">
      <c r="B61" s="65">
        <v>10904503</v>
      </c>
      <c r="C61" s="65" t="str">
        <f t="shared" si="0"/>
        <v>1090</v>
      </c>
      <c r="D61" s="63" t="s">
        <v>109</v>
      </c>
      <c r="E61" s="64">
        <v>105601</v>
      </c>
    </row>
    <row r="62" spans="2:5" x14ac:dyDescent="0.25">
      <c r="B62" s="65">
        <v>20103005</v>
      </c>
      <c r="C62" s="65" t="str">
        <f t="shared" si="0"/>
        <v>2010</v>
      </c>
      <c r="D62" s="63" t="s">
        <v>110</v>
      </c>
      <c r="E62" s="64">
        <v>0</v>
      </c>
    </row>
    <row r="63" spans="2:5" x14ac:dyDescent="0.25">
      <c r="B63" s="65">
        <v>20104068</v>
      </c>
      <c r="C63" s="65" t="str">
        <f t="shared" si="0"/>
        <v>2010</v>
      </c>
      <c r="D63" s="63" t="s">
        <v>111</v>
      </c>
      <c r="E63" s="64">
        <v>0</v>
      </c>
    </row>
    <row r="64" spans="2:5" x14ac:dyDescent="0.25">
      <c r="B64" s="65">
        <v>20104968</v>
      </c>
      <c r="C64" s="65" t="str">
        <f t="shared" si="0"/>
        <v>2010</v>
      </c>
      <c r="D64" s="63" t="s">
        <v>112</v>
      </c>
      <c r="E64" s="64">
        <v>0</v>
      </c>
    </row>
    <row r="65" spans="2:5" x14ac:dyDescent="0.25">
      <c r="B65" s="65">
        <v>20201068</v>
      </c>
      <c r="C65" s="65" t="str">
        <f t="shared" si="0"/>
        <v>2020</v>
      </c>
      <c r="D65" s="63" t="s">
        <v>113</v>
      </c>
      <c r="E65" s="64">
        <v>0</v>
      </c>
    </row>
    <row r="66" spans="2:5" x14ac:dyDescent="0.25">
      <c r="B66" s="65">
        <v>20206000</v>
      </c>
      <c r="C66" s="65" t="str">
        <f t="shared" si="0"/>
        <v>2020</v>
      </c>
      <c r="D66" s="63" t="s">
        <v>114</v>
      </c>
      <c r="E66" s="64">
        <v>0</v>
      </c>
    </row>
    <row r="67" spans="2:5" x14ac:dyDescent="0.25">
      <c r="B67" s="65">
        <v>20206004</v>
      </c>
      <c r="C67" s="65" t="str">
        <f t="shared" si="0"/>
        <v>2020</v>
      </c>
      <c r="D67" s="63" t="s">
        <v>115</v>
      </c>
      <c r="E67" s="64">
        <v>-2918</v>
      </c>
    </row>
    <row r="68" spans="2:5" x14ac:dyDescent="0.25">
      <c r="B68" s="65">
        <v>20206038</v>
      </c>
      <c r="C68" s="65" t="str">
        <f t="shared" si="0"/>
        <v>2020</v>
      </c>
      <c r="D68" s="63" t="s">
        <v>116</v>
      </c>
      <c r="E68" s="64">
        <v>0</v>
      </c>
    </row>
    <row r="69" spans="2:5" x14ac:dyDescent="0.25">
      <c r="B69" s="65">
        <v>20206040</v>
      </c>
      <c r="C69" s="65" t="str">
        <f t="shared" si="0"/>
        <v>2020</v>
      </c>
      <c r="D69" s="63" t="s">
        <v>117</v>
      </c>
      <c r="E69" s="64">
        <v>0</v>
      </c>
    </row>
    <row r="70" spans="2:5" x14ac:dyDescent="0.25">
      <c r="B70" s="65">
        <v>20206041</v>
      </c>
      <c r="C70" s="65" t="str">
        <f t="shared" si="0"/>
        <v>2020</v>
      </c>
      <c r="D70" s="63" t="s">
        <v>118</v>
      </c>
      <c r="E70" s="64">
        <v>0</v>
      </c>
    </row>
    <row r="71" spans="2:5" x14ac:dyDescent="0.25">
      <c r="B71" s="65">
        <v>20206090</v>
      </c>
      <c r="C71" s="65" t="str">
        <f t="shared" si="0"/>
        <v>2020</v>
      </c>
      <c r="D71" s="63" t="s">
        <v>119</v>
      </c>
      <c r="E71" s="64">
        <v>320</v>
      </c>
    </row>
    <row r="72" spans="2:5" x14ac:dyDescent="0.25">
      <c r="B72" s="65">
        <v>20207013</v>
      </c>
      <c r="C72" s="65" t="str">
        <f t="shared" si="0"/>
        <v>2020</v>
      </c>
      <c r="D72" s="63" t="s">
        <v>120</v>
      </c>
      <c r="E72" s="64">
        <v>-1981567</v>
      </c>
    </row>
    <row r="73" spans="2:5" x14ac:dyDescent="0.25">
      <c r="B73" s="65">
        <v>20207015</v>
      </c>
      <c r="C73" s="65" t="str">
        <f t="shared" ref="C73:C136" si="1">LEFT(B73,4)</f>
        <v>2020</v>
      </c>
      <c r="D73" s="63" t="s">
        <v>121</v>
      </c>
      <c r="E73" s="64">
        <v>0</v>
      </c>
    </row>
    <row r="74" spans="2:5" x14ac:dyDescent="0.25">
      <c r="B74" s="65">
        <v>20208010</v>
      </c>
      <c r="C74" s="65" t="str">
        <f t="shared" si="1"/>
        <v>2020</v>
      </c>
      <c r="D74" s="63" t="s">
        <v>122</v>
      </c>
      <c r="E74" s="64">
        <v>-779939</v>
      </c>
    </row>
    <row r="75" spans="2:5" x14ac:dyDescent="0.25">
      <c r="B75" s="65">
        <v>20208011</v>
      </c>
      <c r="C75" s="65" t="str">
        <f t="shared" si="1"/>
        <v>2020</v>
      </c>
      <c r="D75" s="63" t="s">
        <v>123</v>
      </c>
      <c r="E75" s="64">
        <v>-92093</v>
      </c>
    </row>
    <row r="76" spans="2:5" x14ac:dyDescent="0.25">
      <c r="B76" s="65">
        <v>20208012</v>
      </c>
      <c r="C76" s="65" t="str">
        <f t="shared" si="1"/>
        <v>2020</v>
      </c>
      <c r="D76" s="63" t="s">
        <v>124</v>
      </c>
      <c r="E76" s="64">
        <v>0</v>
      </c>
    </row>
    <row r="77" spans="2:5" x14ac:dyDescent="0.25">
      <c r="B77" s="65">
        <v>20208016</v>
      </c>
      <c r="C77" s="65" t="str">
        <f t="shared" si="1"/>
        <v>2020</v>
      </c>
      <c r="D77" s="63" t="s">
        <v>125</v>
      </c>
      <c r="E77" s="64">
        <v>-2137692</v>
      </c>
    </row>
    <row r="78" spans="2:5" x14ac:dyDescent="0.25">
      <c r="B78" s="65">
        <v>20208032</v>
      </c>
      <c r="C78" s="65" t="str">
        <f t="shared" si="1"/>
        <v>2020</v>
      </c>
      <c r="D78" s="63" t="s">
        <v>126</v>
      </c>
      <c r="E78" s="64">
        <v>-486692</v>
      </c>
    </row>
    <row r="79" spans="2:5" x14ac:dyDescent="0.25">
      <c r="B79" s="65">
        <v>20208033</v>
      </c>
      <c r="C79" s="65" t="str">
        <f t="shared" si="1"/>
        <v>2020</v>
      </c>
      <c r="D79" s="63" t="s">
        <v>127</v>
      </c>
      <c r="E79" s="64">
        <v>0</v>
      </c>
    </row>
    <row r="80" spans="2:5" x14ac:dyDescent="0.25">
      <c r="B80" s="65">
        <v>20208050</v>
      </c>
      <c r="C80" s="65" t="str">
        <f t="shared" si="1"/>
        <v>2020</v>
      </c>
      <c r="D80" s="63" t="s">
        <v>128</v>
      </c>
      <c r="E80" s="64">
        <v>0</v>
      </c>
    </row>
    <row r="81" spans="2:5" x14ac:dyDescent="0.25">
      <c r="B81" s="65">
        <v>20208051</v>
      </c>
      <c r="C81" s="65" t="str">
        <f t="shared" si="1"/>
        <v>2020</v>
      </c>
      <c r="D81" s="63" t="s">
        <v>129</v>
      </c>
      <c r="E81" s="64">
        <v>-426727</v>
      </c>
    </row>
    <row r="82" spans="2:5" x14ac:dyDescent="0.25">
      <c r="B82" s="65">
        <v>20209001</v>
      </c>
      <c r="C82" s="65" t="str">
        <f t="shared" si="1"/>
        <v>2020</v>
      </c>
      <c r="D82" s="63" t="s">
        <v>130</v>
      </c>
      <c r="E82" s="64">
        <v>0</v>
      </c>
    </row>
    <row r="83" spans="2:5" x14ac:dyDescent="0.25">
      <c r="B83" s="65">
        <v>20209045</v>
      </c>
      <c r="C83" s="65" t="str">
        <f t="shared" si="1"/>
        <v>2020</v>
      </c>
      <c r="D83" s="63" t="s">
        <v>131</v>
      </c>
      <c r="E83" s="64">
        <v>0</v>
      </c>
    </row>
    <row r="84" spans="2:5" x14ac:dyDescent="0.25">
      <c r="B84" s="65">
        <v>20209058</v>
      </c>
      <c r="C84" s="65" t="str">
        <f t="shared" si="1"/>
        <v>2020</v>
      </c>
      <c r="D84" s="63" t="s">
        <v>132</v>
      </c>
      <c r="E84" s="64">
        <v>-65443</v>
      </c>
    </row>
    <row r="85" spans="2:5" x14ac:dyDescent="0.25">
      <c r="B85" s="65">
        <v>20209060</v>
      </c>
      <c r="C85" s="65" t="str">
        <f t="shared" si="1"/>
        <v>2020</v>
      </c>
      <c r="D85" s="63" t="s">
        <v>133</v>
      </c>
      <c r="E85" s="64">
        <v>-26995</v>
      </c>
    </row>
    <row r="86" spans="2:5" x14ac:dyDescent="0.25">
      <c r="B86" s="65">
        <v>20209062</v>
      </c>
      <c r="C86" s="65" t="str">
        <f t="shared" si="1"/>
        <v>2020</v>
      </c>
      <c r="D86" s="63" t="s">
        <v>134</v>
      </c>
      <c r="E86" s="64">
        <v>-8576</v>
      </c>
    </row>
    <row r="87" spans="2:5" x14ac:dyDescent="0.25">
      <c r="B87" s="65">
        <v>20209063</v>
      </c>
      <c r="C87" s="65" t="str">
        <f t="shared" si="1"/>
        <v>2020</v>
      </c>
      <c r="D87" s="63" t="s">
        <v>135</v>
      </c>
      <c r="E87" s="64">
        <v>-9471</v>
      </c>
    </row>
    <row r="88" spans="2:5" x14ac:dyDescent="0.25">
      <c r="B88" s="65">
        <v>20209065</v>
      </c>
      <c r="C88" s="65" t="str">
        <f t="shared" si="1"/>
        <v>2020</v>
      </c>
      <c r="D88" s="63" t="s">
        <v>136</v>
      </c>
      <c r="E88" s="64">
        <v>-779</v>
      </c>
    </row>
    <row r="89" spans="2:5" x14ac:dyDescent="0.25">
      <c r="B89" s="65">
        <v>20209066</v>
      </c>
      <c r="C89" s="65" t="str">
        <f t="shared" si="1"/>
        <v>2020</v>
      </c>
      <c r="D89" s="63" t="s">
        <v>137</v>
      </c>
      <c r="E89" s="64">
        <v>0</v>
      </c>
    </row>
    <row r="90" spans="2:5" x14ac:dyDescent="0.25">
      <c r="B90" s="65">
        <v>20209069</v>
      </c>
      <c r="C90" s="65" t="str">
        <f t="shared" si="1"/>
        <v>2020</v>
      </c>
      <c r="D90" s="63" t="s">
        <v>138</v>
      </c>
      <c r="E90" s="64">
        <v>-10335</v>
      </c>
    </row>
    <row r="91" spans="2:5" x14ac:dyDescent="0.25">
      <c r="B91" s="65">
        <v>20209070</v>
      </c>
      <c r="C91" s="65" t="str">
        <f t="shared" si="1"/>
        <v>2020</v>
      </c>
      <c r="D91" s="63" t="s">
        <v>139</v>
      </c>
      <c r="E91" s="64">
        <v>0</v>
      </c>
    </row>
    <row r="92" spans="2:5" x14ac:dyDescent="0.25">
      <c r="B92" s="65">
        <v>20209071</v>
      </c>
      <c r="C92" s="65" t="str">
        <f t="shared" si="1"/>
        <v>2020</v>
      </c>
      <c r="D92" s="63" t="s">
        <v>140</v>
      </c>
      <c r="E92" s="64">
        <v>-5152</v>
      </c>
    </row>
    <row r="93" spans="2:5" x14ac:dyDescent="0.25">
      <c r="B93" s="65">
        <v>20209078</v>
      </c>
      <c r="C93" s="65" t="str">
        <f t="shared" si="1"/>
        <v>2020</v>
      </c>
      <c r="D93" s="63" t="s">
        <v>141</v>
      </c>
      <c r="E93" s="64">
        <v>0</v>
      </c>
    </row>
    <row r="94" spans="2:5" x14ac:dyDescent="0.25">
      <c r="B94" s="65">
        <v>20209081</v>
      </c>
      <c r="C94" s="65" t="str">
        <f t="shared" si="1"/>
        <v>2020</v>
      </c>
      <c r="D94" s="63" t="s">
        <v>142</v>
      </c>
      <c r="E94" s="64">
        <v>0</v>
      </c>
    </row>
    <row r="95" spans="2:5" x14ac:dyDescent="0.25">
      <c r="B95" s="65">
        <v>20209140</v>
      </c>
      <c r="C95" s="65" t="str">
        <f t="shared" si="1"/>
        <v>2020</v>
      </c>
      <c r="D95" s="63" t="s">
        <v>143</v>
      </c>
      <c r="E95" s="64">
        <v>0</v>
      </c>
    </row>
    <row r="96" spans="2:5" x14ac:dyDescent="0.25">
      <c r="B96" s="65">
        <v>20209227</v>
      </c>
      <c r="C96" s="65" t="str">
        <f t="shared" si="1"/>
        <v>2020</v>
      </c>
      <c r="D96" s="63" t="s">
        <v>144</v>
      </c>
      <c r="E96" s="64">
        <v>0</v>
      </c>
    </row>
    <row r="97" spans="2:5" x14ac:dyDescent="0.25">
      <c r="B97" s="65">
        <v>20209242</v>
      </c>
      <c r="C97" s="65" t="str">
        <f t="shared" si="1"/>
        <v>2020</v>
      </c>
      <c r="D97" s="63" t="s">
        <v>145</v>
      </c>
      <c r="E97" s="64">
        <v>-27560</v>
      </c>
    </row>
    <row r="98" spans="2:5" x14ac:dyDescent="0.25">
      <c r="B98" s="65">
        <v>20210000</v>
      </c>
      <c r="C98" s="65" t="str">
        <f t="shared" si="1"/>
        <v>2021</v>
      </c>
      <c r="D98" s="63" t="s">
        <v>146</v>
      </c>
      <c r="E98" s="64">
        <v>0</v>
      </c>
    </row>
    <row r="99" spans="2:5" x14ac:dyDescent="0.25">
      <c r="B99" s="65">
        <v>20211000</v>
      </c>
      <c r="C99" s="65" t="str">
        <f t="shared" si="1"/>
        <v>2021</v>
      </c>
      <c r="D99" s="63" t="s">
        <v>147</v>
      </c>
      <c r="E99" s="64">
        <v>-2119099</v>
      </c>
    </row>
    <row r="100" spans="2:5" x14ac:dyDescent="0.25">
      <c r="B100" s="65">
        <v>20211201</v>
      </c>
      <c r="C100" s="65" t="str">
        <f t="shared" si="1"/>
        <v>2021</v>
      </c>
      <c r="D100" s="63" t="s">
        <v>148</v>
      </c>
      <c r="E100" s="64">
        <v>-1138162</v>
      </c>
    </row>
    <row r="101" spans="2:5" x14ac:dyDescent="0.25">
      <c r="B101" s="65">
        <v>20211203</v>
      </c>
      <c r="C101" s="65" t="str">
        <f t="shared" si="1"/>
        <v>2021</v>
      </c>
      <c r="D101" s="63" t="s">
        <v>149</v>
      </c>
      <c r="E101" s="64">
        <v>0</v>
      </c>
    </row>
    <row r="102" spans="2:5" x14ac:dyDescent="0.25">
      <c r="B102" s="65">
        <v>20211208</v>
      </c>
      <c r="C102" s="65" t="str">
        <f t="shared" si="1"/>
        <v>2021</v>
      </c>
      <c r="D102" s="63" t="s">
        <v>150</v>
      </c>
      <c r="E102" s="64">
        <v>0</v>
      </c>
    </row>
    <row r="103" spans="2:5" x14ac:dyDescent="0.25">
      <c r="B103" s="65">
        <v>20211901</v>
      </c>
      <c r="C103" s="65" t="str">
        <f t="shared" si="1"/>
        <v>2021</v>
      </c>
      <c r="D103" s="63" t="s">
        <v>151</v>
      </c>
      <c r="E103" s="64">
        <v>9700</v>
      </c>
    </row>
    <row r="104" spans="2:5" x14ac:dyDescent="0.25">
      <c r="B104" s="65">
        <v>20211903</v>
      </c>
      <c r="C104" s="65" t="str">
        <f t="shared" si="1"/>
        <v>2021</v>
      </c>
      <c r="D104" s="63" t="s">
        <v>152</v>
      </c>
      <c r="E104" s="64">
        <v>0</v>
      </c>
    </row>
    <row r="105" spans="2:5" x14ac:dyDescent="0.25">
      <c r="B105" s="65">
        <v>20211908</v>
      </c>
      <c r="C105" s="65" t="str">
        <f t="shared" si="1"/>
        <v>2021</v>
      </c>
      <c r="D105" s="63" t="s">
        <v>153</v>
      </c>
      <c r="E105" s="64">
        <v>0</v>
      </c>
    </row>
    <row r="106" spans="2:5" x14ac:dyDescent="0.25">
      <c r="B106" s="65">
        <v>20211999</v>
      </c>
      <c r="C106" s="65" t="str">
        <f t="shared" si="1"/>
        <v>2021</v>
      </c>
      <c r="D106" s="63" t="s">
        <v>79</v>
      </c>
      <c r="E106" s="64">
        <v>-5078</v>
      </c>
    </row>
    <row r="107" spans="2:5" x14ac:dyDescent="0.25">
      <c r="B107" s="65">
        <v>20213000</v>
      </c>
      <c r="C107" s="65" t="str">
        <f t="shared" si="1"/>
        <v>2021</v>
      </c>
      <c r="D107" s="63" t="s">
        <v>154</v>
      </c>
      <c r="E107" s="64">
        <v>-1178693</v>
      </c>
    </row>
    <row r="108" spans="2:5" x14ac:dyDescent="0.25">
      <c r="B108" s="65">
        <v>20213001</v>
      </c>
      <c r="C108" s="65" t="str">
        <f t="shared" si="1"/>
        <v>2021</v>
      </c>
      <c r="D108" s="63" t="s">
        <v>155</v>
      </c>
      <c r="E108" s="64">
        <v>-23188</v>
      </c>
    </row>
    <row r="109" spans="2:5" x14ac:dyDescent="0.25">
      <c r="B109" s="65">
        <v>20213012</v>
      </c>
      <c r="C109" s="65" t="str">
        <f t="shared" si="1"/>
        <v>2021</v>
      </c>
      <c r="D109" s="63" t="s">
        <v>156</v>
      </c>
      <c r="E109" s="64">
        <v>-1730</v>
      </c>
    </row>
    <row r="110" spans="2:5" x14ac:dyDescent="0.25">
      <c r="B110" s="65">
        <v>20213994</v>
      </c>
      <c r="C110" s="65" t="str">
        <f t="shared" si="1"/>
        <v>2021</v>
      </c>
      <c r="D110" s="63" t="s">
        <v>79</v>
      </c>
      <c r="E110" s="64">
        <v>0</v>
      </c>
    </row>
    <row r="111" spans="2:5" x14ac:dyDescent="0.25">
      <c r="B111" s="65">
        <v>20213996</v>
      </c>
      <c r="C111" s="65" t="str">
        <f t="shared" si="1"/>
        <v>2021</v>
      </c>
      <c r="D111" s="63" t="s">
        <v>79</v>
      </c>
      <c r="E111" s="64">
        <v>-43</v>
      </c>
    </row>
    <row r="112" spans="2:5" x14ac:dyDescent="0.25">
      <c r="B112" s="65">
        <v>20213999</v>
      </c>
      <c r="C112" s="65" t="str">
        <f t="shared" si="1"/>
        <v>2021</v>
      </c>
      <c r="D112" s="63" t="s">
        <v>79</v>
      </c>
      <c r="E112" s="64">
        <v>1699</v>
      </c>
    </row>
    <row r="113" spans="2:5" x14ac:dyDescent="0.25">
      <c r="B113" s="65">
        <v>20214000</v>
      </c>
      <c r="C113" s="65" t="str">
        <f t="shared" si="1"/>
        <v>2021</v>
      </c>
      <c r="D113" s="63" t="s">
        <v>157</v>
      </c>
      <c r="E113" s="64">
        <v>0</v>
      </c>
    </row>
    <row r="114" spans="2:5" x14ac:dyDescent="0.25">
      <c r="B114" s="65">
        <v>20301000</v>
      </c>
      <c r="C114" s="65" t="str">
        <f t="shared" si="1"/>
        <v>2030</v>
      </c>
      <c r="D114" s="63" t="s">
        <v>158</v>
      </c>
      <c r="E114" s="64">
        <v>-3110707</v>
      </c>
    </row>
    <row r="115" spans="2:5" x14ac:dyDescent="0.25">
      <c r="B115" s="65">
        <v>20401068</v>
      </c>
      <c r="C115" s="65" t="str">
        <f t="shared" si="1"/>
        <v>2040</v>
      </c>
      <c r="D115" s="63" t="s">
        <v>111</v>
      </c>
      <c r="E115" s="64">
        <v>0</v>
      </c>
    </row>
    <row r="116" spans="2:5" x14ac:dyDescent="0.25">
      <c r="B116" s="65">
        <v>20401968</v>
      </c>
      <c r="C116" s="65" t="str">
        <f t="shared" si="1"/>
        <v>2040</v>
      </c>
      <c r="D116" s="63" t="s">
        <v>112</v>
      </c>
      <c r="E116" s="64">
        <v>0</v>
      </c>
    </row>
    <row r="117" spans="2:5" x14ac:dyDescent="0.25">
      <c r="B117" s="65">
        <v>20501011</v>
      </c>
      <c r="C117" s="65" t="str">
        <f t="shared" si="1"/>
        <v>2050</v>
      </c>
      <c r="D117" s="63" t="s">
        <v>159</v>
      </c>
      <c r="E117" s="64">
        <v>-98779</v>
      </c>
    </row>
    <row r="118" spans="2:5" x14ac:dyDescent="0.25">
      <c r="B118" s="65">
        <v>30101000</v>
      </c>
      <c r="C118" s="65" t="str">
        <f t="shared" si="1"/>
        <v>3010</v>
      </c>
      <c r="D118" s="63" t="s">
        <v>160</v>
      </c>
      <c r="E118" s="64">
        <v>-1795000</v>
      </c>
    </row>
    <row r="119" spans="2:5" x14ac:dyDescent="0.25">
      <c r="B119" s="65">
        <v>30201000</v>
      </c>
      <c r="C119" s="65" t="str">
        <f t="shared" si="1"/>
        <v>3020</v>
      </c>
      <c r="D119" s="63" t="s">
        <v>161</v>
      </c>
      <c r="E119" s="64">
        <v>-1162931</v>
      </c>
    </row>
    <row r="120" spans="2:5" x14ac:dyDescent="0.25">
      <c r="B120" s="65">
        <v>30203018</v>
      </c>
      <c r="C120" s="65" t="str">
        <f t="shared" si="1"/>
        <v>3020</v>
      </c>
      <c r="D120" s="63" t="s">
        <v>162</v>
      </c>
      <c r="E120" s="64">
        <v>-460720</v>
      </c>
    </row>
    <row r="121" spans="2:5" x14ac:dyDescent="0.25">
      <c r="B121" s="65">
        <v>30203095</v>
      </c>
      <c r="C121" s="65" t="str">
        <f t="shared" si="1"/>
        <v>3020</v>
      </c>
      <c r="D121" s="63" t="s">
        <v>163</v>
      </c>
      <c r="E121" s="64">
        <v>-4800161</v>
      </c>
    </row>
    <row r="122" spans="2:5" x14ac:dyDescent="0.25">
      <c r="B122" s="65">
        <v>30205004</v>
      </c>
      <c r="C122" s="65" t="str">
        <f t="shared" si="1"/>
        <v>3020</v>
      </c>
      <c r="D122" s="63" t="s">
        <v>164</v>
      </c>
      <c r="E122" s="64">
        <v>935914</v>
      </c>
    </row>
    <row r="123" spans="2:5" x14ac:dyDescent="0.25">
      <c r="B123" s="65">
        <v>30207012</v>
      </c>
      <c r="C123" s="65" t="str">
        <f t="shared" si="1"/>
        <v>3020</v>
      </c>
      <c r="D123" s="63" t="s">
        <v>165</v>
      </c>
      <c r="E123" s="64">
        <v>0</v>
      </c>
    </row>
    <row r="124" spans="2:5" x14ac:dyDescent="0.25">
      <c r="B124" s="65">
        <v>40113008</v>
      </c>
      <c r="C124" s="65" t="str">
        <f t="shared" si="1"/>
        <v>4011</v>
      </c>
      <c r="D124" s="63" t="s">
        <v>166</v>
      </c>
      <c r="E124" s="64">
        <v>0</v>
      </c>
    </row>
    <row r="125" spans="2:5" x14ac:dyDescent="0.25">
      <c r="B125" s="65">
        <v>40113009</v>
      </c>
      <c r="C125" s="65" t="str">
        <f t="shared" si="1"/>
        <v>4011</v>
      </c>
      <c r="D125" s="63" t="s">
        <v>166</v>
      </c>
      <c r="E125" s="64">
        <v>0</v>
      </c>
    </row>
    <row r="126" spans="2:5" x14ac:dyDescent="0.25">
      <c r="B126" s="65">
        <v>45303005</v>
      </c>
      <c r="C126" s="65" t="str">
        <f t="shared" si="1"/>
        <v>4530</v>
      </c>
      <c r="D126" s="63" t="s">
        <v>167</v>
      </c>
      <c r="E126" s="64">
        <v>-363462</v>
      </c>
    </row>
    <row r="127" spans="2:5" x14ac:dyDescent="0.25">
      <c r="B127" s="65">
        <v>45304010</v>
      </c>
      <c r="C127" s="65" t="str">
        <f t="shared" si="1"/>
        <v>4530</v>
      </c>
      <c r="D127" s="63" t="s">
        <v>168</v>
      </c>
      <c r="E127" s="64">
        <v>-10</v>
      </c>
    </row>
    <row r="128" spans="2:5" x14ac:dyDescent="0.25">
      <c r="B128" s="65">
        <v>45401002</v>
      </c>
      <c r="C128" s="65" t="str">
        <f t="shared" si="1"/>
        <v>4540</v>
      </c>
      <c r="D128" s="63" t="s">
        <v>169</v>
      </c>
      <c r="E128" s="64">
        <v>-570321</v>
      </c>
    </row>
    <row r="129" spans="2:5" x14ac:dyDescent="0.25">
      <c r="B129" s="65">
        <v>45401003</v>
      </c>
      <c r="C129" s="65" t="str">
        <f t="shared" si="1"/>
        <v>4540</v>
      </c>
      <c r="D129" s="63" t="s">
        <v>170</v>
      </c>
      <c r="E129" s="64">
        <v>-30065</v>
      </c>
    </row>
    <row r="130" spans="2:5" x14ac:dyDescent="0.25">
      <c r="B130" s="65">
        <v>45401004</v>
      </c>
      <c r="C130" s="65" t="str">
        <f t="shared" si="1"/>
        <v>4540</v>
      </c>
      <c r="D130" s="63" t="s">
        <v>171</v>
      </c>
      <c r="E130" s="64">
        <v>0</v>
      </c>
    </row>
    <row r="131" spans="2:5" x14ac:dyDescent="0.25">
      <c r="B131" s="65">
        <v>45401061</v>
      </c>
      <c r="C131" s="65" t="str">
        <f t="shared" si="1"/>
        <v>4540</v>
      </c>
      <c r="D131" s="63" t="s">
        <v>172</v>
      </c>
      <c r="E131" s="64">
        <v>-261291</v>
      </c>
    </row>
    <row r="132" spans="2:5" x14ac:dyDescent="0.25">
      <c r="B132" s="65">
        <v>45401063</v>
      </c>
      <c r="C132" s="65" t="str">
        <f t="shared" si="1"/>
        <v>4540</v>
      </c>
      <c r="D132" s="63" t="s">
        <v>173</v>
      </c>
      <c r="E132" s="64">
        <v>0</v>
      </c>
    </row>
    <row r="133" spans="2:5" x14ac:dyDescent="0.25">
      <c r="B133" s="65">
        <v>45401093</v>
      </c>
      <c r="C133" s="65" t="str">
        <f t="shared" si="1"/>
        <v>4540</v>
      </c>
      <c r="D133" s="63" t="s">
        <v>174</v>
      </c>
      <c r="E133" s="64">
        <v>0</v>
      </c>
    </row>
    <row r="134" spans="2:5" x14ac:dyDescent="0.25">
      <c r="B134" s="65">
        <v>45401156</v>
      </c>
      <c r="C134" s="65" t="str">
        <f t="shared" si="1"/>
        <v>4540</v>
      </c>
      <c r="D134" s="63" t="s">
        <v>175</v>
      </c>
      <c r="E134" s="64">
        <v>0</v>
      </c>
    </row>
    <row r="135" spans="2:5" x14ac:dyDescent="0.25">
      <c r="B135" s="65">
        <v>45401205</v>
      </c>
      <c r="C135" s="65" t="str">
        <f t="shared" si="1"/>
        <v>4540</v>
      </c>
      <c r="D135" s="63" t="s">
        <v>176</v>
      </c>
      <c r="E135" s="64">
        <v>0</v>
      </c>
    </row>
    <row r="136" spans="2:5" x14ac:dyDescent="0.25">
      <c r="B136" s="65">
        <v>45401240</v>
      </c>
      <c r="C136" s="65" t="str">
        <f t="shared" si="1"/>
        <v>4540</v>
      </c>
      <c r="D136" s="63" t="s">
        <v>177</v>
      </c>
      <c r="E136" s="64">
        <v>-70406</v>
      </c>
    </row>
    <row r="137" spans="2:5" x14ac:dyDescent="0.25">
      <c r="B137" s="65">
        <v>45401241</v>
      </c>
      <c r="C137" s="65" t="str">
        <f t="shared" ref="C137:C200" si="2">LEFT(B137,4)</f>
        <v>4540</v>
      </c>
      <c r="D137" s="63" t="s">
        <v>178</v>
      </c>
      <c r="E137" s="64">
        <v>-1433</v>
      </c>
    </row>
    <row r="138" spans="2:5" x14ac:dyDescent="0.25">
      <c r="B138" s="65">
        <v>45401243</v>
      </c>
      <c r="C138" s="65" t="str">
        <f t="shared" si="2"/>
        <v>4540</v>
      </c>
      <c r="D138" s="63" t="s">
        <v>179</v>
      </c>
      <c r="E138" s="64">
        <v>-3280</v>
      </c>
    </row>
    <row r="139" spans="2:5" x14ac:dyDescent="0.25">
      <c r="B139" s="65">
        <v>45402002</v>
      </c>
      <c r="C139" s="65" t="str">
        <f t="shared" si="2"/>
        <v>4540</v>
      </c>
      <c r="D139" s="63" t="s">
        <v>180</v>
      </c>
      <c r="E139" s="64">
        <v>-320312</v>
      </c>
    </row>
    <row r="140" spans="2:5" x14ac:dyDescent="0.25">
      <c r="B140" s="65">
        <v>45402003</v>
      </c>
      <c r="C140" s="65" t="str">
        <f t="shared" si="2"/>
        <v>4540</v>
      </c>
      <c r="D140" s="63" t="s">
        <v>181</v>
      </c>
      <c r="E140" s="64">
        <v>0</v>
      </c>
    </row>
    <row r="141" spans="2:5" x14ac:dyDescent="0.25">
      <c r="B141" s="65">
        <v>45402061</v>
      </c>
      <c r="C141" s="65" t="str">
        <f t="shared" si="2"/>
        <v>4540</v>
      </c>
      <c r="D141" s="63" t="s">
        <v>182</v>
      </c>
      <c r="E141" s="64">
        <v>-493339</v>
      </c>
    </row>
    <row r="142" spans="2:5" x14ac:dyDescent="0.25">
      <c r="B142" s="65">
        <v>45402063</v>
      </c>
      <c r="C142" s="65" t="str">
        <f t="shared" si="2"/>
        <v>4540</v>
      </c>
      <c r="D142" s="63" t="s">
        <v>183</v>
      </c>
      <c r="E142" s="64">
        <v>0</v>
      </c>
    </row>
    <row r="143" spans="2:5" x14ac:dyDescent="0.25">
      <c r="B143" s="65">
        <v>45402093</v>
      </c>
      <c r="C143" s="65" t="str">
        <f t="shared" si="2"/>
        <v>4540</v>
      </c>
      <c r="D143" s="63" t="s">
        <v>184</v>
      </c>
      <c r="E143" s="64">
        <v>0</v>
      </c>
    </row>
    <row r="144" spans="2:5" x14ac:dyDescent="0.25">
      <c r="B144" s="65">
        <v>45402156</v>
      </c>
      <c r="C144" s="65" t="str">
        <f t="shared" si="2"/>
        <v>4540</v>
      </c>
      <c r="D144" s="63" t="s">
        <v>185</v>
      </c>
      <c r="E144" s="64">
        <v>0</v>
      </c>
    </row>
    <row r="145" spans="2:5" x14ac:dyDescent="0.25">
      <c r="B145" s="65">
        <v>45402205</v>
      </c>
      <c r="C145" s="65" t="str">
        <f t="shared" si="2"/>
        <v>4540</v>
      </c>
      <c r="D145" s="63" t="s">
        <v>186</v>
      </c>
      <c r="E145" s="64">
        <v>0</v>
      </c>
    </row>
    <row r="146" spans="2:5" x14ac:dyDescent="0.25">
      <c r="B146" s="65">
        <v>45402241</v>
      </c>
      <c r="C146" s="65" t="str">
        <f t="shared" si="2"/>
        <v>4540</v>
      </c>
      <c r="D146" s="63" t="s">
        <v>187</v>
      </c>
      <c r="E146" s="64">
        <v>-681104</v>
      </c>
    </row>
    <row r="147" spans="2:5" x14ac:dyDescent="0.25">
      <c r="B147" s="65">
        <v>45402243</v>
      </c>
      <c r="C147" s="65" t="str">
        <f t="shared" si="2"/>
        <v>4540</v>
      </c>
      <c r="D147" s="63" t="s">
        <v>188</v>
      </c>
      <c r="E147" s="64">
        <v>-6234</v>
      </c>
    </row>
    <row r="148" spans="2:5" x14ac:dyDescent="0.25">
      <c r="B148" s="65">
        <v>45503043</v>
      </c>
      <c r="C148" s="65" t="str">
        <f t="shared" si="2"/>
        <v>4550</v>
      </c>
      <c r="D148" s="63" t="s">
        <v>189</v>
      </c>
      <c r="E148" s="64">
        <v>-116915</v>
      </c>
    </row>
    <row r="149" spans="2:5" x14ac:dyDescent="0.25">
      <c r="B149" s="65">
        <v>51001000</v>
      </c>
      <c r="C149" s="65" t="str">
        <f t="shared" si="2"/>
        <v>5100</v>
      </c>
      <c r="D149" s="63" t="s">
        <v>190</v>
      </c>
      <c r="E149" s="64">
        <v>7984571</v>
      </c>
    </row>
    <row r="150" spans="2:5" x14ac:dyDescent="0.25">
      <c r="B150" s="65">
        <v>51001001</v>
      </c>
      <c r="C150" s="65" t="str">
        <f t="shared" si="2"/>
        <v>5100</v>
      </c>
      <c r="D150" s="63" t="s">
        <v>191</v>
      </c>
      <c r="E150" s="64">
        <v>0</v>
      </c>
    </row>
    <row r="151" spans="2:5" x14ac:dyDescent="0.25">
      <c r="B151" s="65">
        <v>51001003</v>
      </c>
      <c r="C151" s="65" t="str">
        <f t="shared" si="2"/>
        <v>5100</v>
      </c>
      <c r="D151" s="63" t="s">
        <v>192</v>
      </c>
      <c r="E151" s="64">
        <v>126075</v>
      </c>
    </row>
    <row r="152" spans="2:5" x14ac:dyDescent="0.25">
      <c r="B152" s="65">
        <v>51001006</v>
      </c>
      <c r="C152" s="65" t="str">
        <f t="shared" si="2"/>
        <v>5100</v>
      </c>
      <c r="D152" s="63" t="s">
        <v>193</v>
      </c>
      <c r="E152" s="64">
        <v>138971</v>
      </c>
    </row>
    <row r="153" spans="2:5" x14ac:dyDescent="0.25">
      <c r="B153" s="65">
        <v>51001022</v>
      </c>
      <c r="C153" s="65" t="str">
        <f t="shared" si="2"/>
        <v>5100</v>
      </c>
      <c r="D153" s="63" t="s">
        <v>194</v>
      </c>
      <c r="E153" s="64">
        <v>930514</v>
      </c>
    </row>
    <row r="154" spans="2:5" x14ac:dyDescent="0.25">
      <c r="B154" s="65">
        <v>51001023</v>
      </c>
      <c r="C154" s="65" t="str">
        <f t="shared" si="2"/>
        <v>5100</v>
      </c>
      <c r="D154" s="63" t="s">
        <v>195</v>
      </c>
      <c r="E154" s="64">
        <v>10416</v>
      </c>
    </row>
    <row r="155" spans="2:5" x14ac:dyDescent="0.25">
      <c r="B155" s="65">
        <v>51001024</v>
      </c>
      <c r="C155" s="65" t="str">
        <f t="shared" si="2"/>
        <v>5100</v>
      </c>
      <c r="D155" s="63" t="s">
        <v>196</v>
      </c>
      <c r="E155" s="64">
        <v>2480592</v>
      </c>
    </row>
    <row r="156" spans="2:5" x14ac:dyDescent="0.25">
      <c r="B156" s="65">
        <v>51001025</v>
      </c>
      <c r="C156" s="65" t="str">
        <f t="shared" si="2"/>
        <v>5100</v>
      </c>
      <c r="D156" s="63" t="s">
        <v>197</v>
      </c>
      <c r="E156" s="64">
        <v>701819</v>
      </c>
    </row>
    <row r="157" spans="2:5" x14ac:dyDescent="0.25">
      <c r="B157" s="65">
        <v>51001028</v>
      </c>
      <c r="C157" s="65" t="str">
        <f t="shared" si="2"/>
        <v>5100</v>
      </c>
      <c r="D157" s="63" t="s">
        <v>198</v>
      </c>
      <c r="E157" s="64">
        <v>9808</v>
      </c>
    </row>
    <row r="158" spans="2:5" x14ac:dyDescent="0.25">
      <c r="B158" s="65">
        <v>51001029</v>
      </c>
      <c r="C158" s="65" t="str">
        <f t="shared" si="2"/>
        <v>5100</v>
      </c>
      <c r="D158" s="63" t="s">
        <v>199</v>
      </c>
      <c r="E158" s="64">
        <v>0</v>
      </c>
    </row>
    <row r="159" spans="2:5" x14ac:dyDescent="0.25">
      <c r="B159" s="65">
        <v>51001032</v>
      </c>
      <c r="C159" s="65" t="str">
        <f t="shared" si="2"/>
        <v>5100</v>
      </c>
      <c r="D159" s="63" t="s">
        <v>200</v>
      </c>
      <c r="E159" s="64">
        <v>19860</v>
      </c>
    </row>
    <row r="160" spans="2:5" x14ac:dyDescent="0.25">
      <c r="B160" s="65">
        <v>51001033</v>
      </c>
      <c r="C160" s="65" t="str">
        <f t="shared" si="2"/>
        <v>5100</v>
      </c>
      <c r="D160" s="63" t="s">
        <v>201</v>
      </c>
      <c r="E160" s="64">
        <v>5915</v>
      </c>
    </row>
    <row r="161" spans="2:5" x14ac:dyDescent="0.25">
      <c r="B161" s="65">
        <v>51001038</v>
      </c>
      <c r="C161" s="65" t="str">
        <f t="shared" si="2"/>
        <v>5100</v>
      </c>
      <c r="D161" s="63" t="s">
        <v>202</v>
      </c>
      <c r="E161" s="64">
        <v>0</v>
      </c>
    </row>
    <row r="162" spans="2:5" x14ac:dyDescent="0.25">
      <c r="B162" s="65">
        <v>51001043</v>
      </c>
      <c r="C162" s="65" t="str">
        <f t="shared" si="2"/>
        <v>5100</v>
      </c>
      <c r="D162" s="63" t="s">
        <v>203</v>
      </c>
      <c r="E162" s="64">
        <v>0</v>
      </c>
    </row>
    <row r="163" spans="2:5" x14ac:dyDescent="0.25">
      <c r="B163" s="65">
        <v>51001879</v>
      </c>
      <c r="C163" s="65" t="str">
        <f t="shared" si="2"/>
        <v>5100</v>
      </c>
      <c r="D163" s="63" t="s">
        <v>204</v>
      </c>
      <c r="E163" s="64">
        <v>0</v>
      </c>
    </row>
    <row r="164" spans="2:5" x14ac:dyDescent="0.25">
      <c r="B164" s="65">
        <v>51002000</v>
      </c>
      <c r="C164" s="65" t="str">
        <f t="shared" si="2"/>
        <v>5100</v>
      </c>
      <c r="D164" s="63" t="s">
        <v>205</v>
      </c>
      <c r="E164" s="64">
        <v>763582</v>
      </c>
    </row>
    <row r="165" spans="2:5" x14ac:dyDescent="0.25">
      <c r="B165" s="65">
        <v>51002002</v>
      </c>
      <c r="C165" s="65" t="str">
        <f t="shared" si="2"/>
        <v>5100</v>
      </c>
      <c r="D165" s="63" t="s">
        <v>206</v>
      </c>
      <c r="E165" s="64">
        <v>84215</v>
      </c>
    </row>
    <row r="166" spans="2:5" x14ac:dyDescent="0.25">
      <c r="B166" s="65">
        <v>51002003</v>
      </c>
      <c r="C166" s="65" t="str">
        <f t="shared" si="2"/>
        <v>5100</v>
      </c>
      <c r="D166" s="63" t="s">
        <v>207</v>
      </c>
      <c r="E166" s="64">
        <v>731835</v>
      </c>
    </row>
    <row r="167" spans="2:5" x14ac:dyDescent="0.25">
      <c r="B167" s="65">
        <v>51002017</v>
      </c>
      <c r="C167" s="65" t="str">
        <f t="shared" si="2"/>
        <v>5100</v>
      </c>
      <c r="D167" s="63" t="s">
        <v>208</v>
      </c>
      <c r="E167" s="64">
        <v>17026</v>
      </c>
    </row>
    <row r="168" spans="2:5" x14ac:dyDescent="0.25">
      <c r="B168" s="65">
        <v>51002018</v>
      </c>
      <c r="C168" s="65" t="str">
        <f t="shared" si="2"/>
        <v>5100</v>
      </c>
      <c r="D168" s="63" t="s">
        <v>209</v>
      </c>
      <c r="E168" s="64">
        <v>827451</v>
      </c>
    </row>
    <row r="169" spans="2:5" x14ac:dyDescent="0.25">
      <c r="B169" s="65">
        <v>51002019</v>
      </c>
      <c r="C169" s="65" t="str">
        <f t="shared" si="2"/>
        <v>5100</v>
      </c>
      <c r="D169" s="63" t="s">
        <v>210</v>
      </c>
      <c r="E169" s="64">
        <v>1978430</v>
      </c>
    </row>
    <row r="170" spans="2:5" x14ac:dyDescent="0.25">
      <c r="B170" s="65">
        <v>51002020</v>
      </c>
      <c r="C170" s="65" t="str">
        <f t="shared" si="2"/>
        <v>5100</v>
      </c>
      <c r="D170" s="63" t="s">
        <v>211</v>
      </c>
      <c r="E170" s="64">
        <v>1316485</v>
      </c>
    </row>
    <row r="171" spans="2:5" x14ac:dyDescent="0.25">
      <c r="B171" s="65">
        <v>51002022</v>
      </c>
      <c r="C171" s="65" t="str">
        <f t="shared" si="2"/>
        <v>5100</v>
      </c>
      <c r="D171" s="63" t="s">
        <v>212</v>
      </c>
      <c r="E171" s="64">
        <v>195396</v>
      </c>
    </row>
    <row r="172" spans="2:5" x14ac:dyDescent="0.25">
      <c r="B172" s="65">
        <v>51002023</v>
      </c>
      <c r="C172" s="65" t="str">
        <f t="shared" si="2"/>
        <v>5100</v>
      </c>
      <c r="D172" s="63" t="s">
        <v>213</v>
      </c>
      <c r="E172" s="64">
        <v>84263</v>
      </c>
    </row>
    <row r="173" spans="2:5" x14ac:dyDescent="0.25">
      <c r="B173" s="65">
        <v>51002024</v>
      </c>
      <c r="C173" s="65" t="str">
        <f t="shared" si="2"/>
        <v>5100</v>
      </c>
      <c r="D173" s="63" t="s">
        <v>214</v>
      </c>
      <c r="E173" s="64">
        <v>1361</v>
      </c>
    </row>
    <row r="174" spans="2:5" x14ac:dyDescent="0.25">
      <c r="B174" s="65">
        <v>51002025</v>
      </c>
      <c r="C174" s="65" t="str">
        <f t="shared" si="2"/>
        <v>5100</v>
      </c>
      <c r="D174" s="63" t="s">
        <v>215</v>
      </c>
      <c r="E174" s="64">
        <v>8024</v>
      </c>
    </row>
    <row r="175" spans="2:5" x14ac:dyDescent="0.25">
      <c r="B175" s="65">
        <v>51002026</v>
      </c>
      <c r="C175" s="65" t="str">
        <f t="shared" si="2"/>
        <v>5100</v>
      </c>
      <c r="D175" s="63" t="s">
        <v>216</v>
      </c>
      <c r="E175" s="64">
        <v>43</v>
      </c>
    </row>
    <row r="176" spans="2:5" x14ac:dyDescent="0.25">
      <c r="B176" s="65">
        <v>51002027</v>
      </c>
      <c r="C176" s="65" t="str">
        <f t="shared" si="2"/>
        <v>5100</v>
      </c>
      <c r="D176" s="63" t="s">
        <v>217</v>
      </c>
      <c r="E176" s="64">
        <v>82935</v>
      </c>
    </row>
    <row r="177" spans="2:5" x14ac:dyDescent="0.25">
      <c r="B177" s="65">
        <v>51002028</v>
      </c>
      <c r="C177" s="65" t="str">
        <f t="shared" si="2"/>
        <v>5100</v>
      </c>
      <c r="D177" s="63" t="s">
        <v>218</v>
      </c>
      <c r="E177" s="64">
        <v>1361</v>
      </c>
    </row>
    <row r="178" spans="2:5" x14ac:dyDescent="0.25">
      <c r="B178" s="65">
        <v>51002029</v>
      </c>
      <c r="C178" s="65" t="str">
        <f t="shared" si="2"/>
        <v>5100</v>
      </c>
      <c r="D178" s="63" t="s">
        <v>219</v>
      </c>
      <c r="E178" s="64">
        <v>412486</v>
      </c>
    </row>
    <row r="179" spans="2:5" x14ac:dyDescent="0.25">
      <c r="B179" s="65">
        <v>51002030</v>
      </c>
      <c r="C179" s="65" t="str">
        <f t="shared" si="2"/>
        <v>5100</v>
      </c>
      <c r="D179" s="63" t="s">
        <v>220</v>
      </c>
      <c r="E179" s="64">
        <v>53149</v>
      </c>
    </row>
    <row r="180" spans="2:5" x14ac:dyDescent="0.25">
      <c r="B180" s="65">
        <v>51002031</v>
      </c>
      <c r="C180" s="65" t="str">
        <f t="shared" si="2"/>
        <v>5100</v>
      </c>
      <c r="D180" s="63" t="s">
        <v>221</v>
      </c>
      <c r="E180" s="64">
        <v>375240</v>
      </c>
    </row>
    <row r="181" spans="2:5" x14ac:dyDescent="0.25">
      <c r="B181" s="65">
        <v>51002032</v>
      </c>
      <c r="C181" s="65" t="str">
        <f t="shared" si="2"/>
        <v>5100</v>
      </c>
      <c r="D181" s="63" t="s">
        <v>222</v>
      </c>
      <c r="E181" s="64">
        <v>548</v>
      </c>
    </row>
    <row r="182" spans="2:5" x14ac:dyDescent="0.25">
      <c r="B182" s="65">
        <v>51002033</v>
      </c>
      <c r="C182" s="65" t="str">
        <f t="shared" si="2"/>
        <v>5100</v>
      </c>
      <c r="D182" s="63" t="s">
        <v>223</v>
      </c>
      <c r="E182" s="64">
        <v>610123</v>
      </c>
    </row>
    <row r="183" spans="2:5" x14ac:dyDescent="0.25">
      <c r="B183" s="65">
        <v>51002034</v>
      </c>
      <c r="C183" s="65" t="str">
        <f t="shared" si="2"/>
        <v>5100</v>
      </c>
      <c r="D183" s="63" t="s">
        <v>224</v>
      </c>
      <c r="E183" s="64">
        <v>150893</v>
      </c>
    </row>
    <row r="184" spans="2:5" x14ac:dyDescent="0.25">
      <c r="B184" s="65">
        <v>51002035</v>
      </c>
      <c r="C184" s="65" t="str">
        <f t="shared" si="2"/>
        <v>5100</v>
      </c>
      <c r="D184" s="63" t="s">
        <v>225</v>
      </c>
      <c r="E184" s="64">
        <v>2005166</v>
      </c>
    </row>
    <row r="185" spans="2:5" x14ac:dyDescent="0.25">
      <c r="B185" s="65">
        <v>51002036</v>
      </c>
      <c r="C185" s="65" t="str">
        <f t="shared" si="2"/>
        <v>5100</v>
      </c>
      <c r="D185" s="63" t="s">
        <v>226</v>
      </c>
      <c r="E185" s="64">
        <v>166871</v>
      </c>
    </row>
    <row r="186" spans="2:5" x14ac:dyDescent="0.25">
      <c r="B186" s="65">
        <v>51002039</v>
      </c>
      <c r="C186" s="65" t="str">
        <f t="shared" si="2"/>
        <v>5100</v>
      </c>
      <c r="D186" s="63" t="s">
        <v>227</v>
      </c>
      <c r="E186" s="64">
        <v>7253</v>
      </c>
    </row>
    <row r="187" spans="2:5" x14ac:dyDescent="0.25">
      <c r="B187" s="65">
        <v>51002040</v>
      </c>
      <c r="C187" s="65" t="str">
        <f t="shared" si="2"/>
        <v>5100</v>
      </c>
      <c r="D187" s="63" t="s">
        <v>228</v>
      </c>
      <c r="E187" s="64">
        <v>0</v>
      </c>
    </row>
    <row r="188" spans="2:5" x14ac:dyDescent="0.25">
      <c r="B188" s="65">
        <v>51002041</v>
      </c>
      <c r="C188" s="65" t="str">
        <f t="shared" si="2"/>
        <v>5100</v>
      </c>
      <c r="D188" s="63" t="s">
        <v>229</v>
      </c>
      <c r="E188" s="64">
        <v>715039</v>
      </c>
    </row>
    <row r="189" spans="2:5" x14ac:dyDescent="0.25">
      <c r="B189" s="65">
        <v>51002042</v>
      </c>
      <c r="C189" s="65" t="str">
        <f t="shared" si="2"/>
        <v>5100</v>
      </c>
      <c r="D189" s="63" t="s">
        <v>230</v>
      </c>
      <c r="E189" s="64">
        <v>70850</v>
      </c>
    </row>
    <row r="190" spans="2:5" x14ac:dyDescent="0.25">
      <c r="B190" s="65">
        <v>51002043</v>
      </c>
      <c r="C190" s="65" t="str">
        <f t="shared" si="2"/>
        <v>5100</v>
      </c>
      <c r="D190" s="63" t="s">
        <v>231</v>
      </c>
      <c r="E190" s="64">
        <v>727</v>
      </c>
    </row>
    <row r="191" spans="2:5" x14ac:dyDescent="0.25">
      <c r="B191" s="65">
        <v>51002044</v>
      </c>
      <c r="C191" s="65" t="str">
        <f t="shared" si="2"/>
        <v>5100</v>
      </c>
      <c r="D191" s="63" t="s">
        <v>232</v>
      </c>
      <c r="E191" s="64">
        <v>-358650</v>
      </c>
    </row>
    <row r="192" spans="2:5" x14ac:dyDescent="0.25">
      <c r="B192" s="65">
        <v>51002045</v>
      </c>
      <c r="C192" s="65" t="str">
        <f t="shared" si="2"/>
        <v>5100</v>
      </c>
      <c r="D192" s="63" t="s">
        <v>233</v>
      </c>
      <c r="E192" s="64">
        <v>-229484</v>
      </c>
    </row>
    <row r="193" spans="2:5" x14ac:dyDescent="0.25">
      <c r="B193" s="65">
        <v>51002046</v>
      </c>
      <c r="C193" s="65" t="str">
        <f t="shared" si="2"/>
        <v>5100</v>
      </c>
      <c r="D193" s="63" t="s">
        <v>234</v>
      </c>
      <c r="E193" s="64">
        <v>-25630</v>
      </c>
    </row>
    <row r="194" spans="2:5" x14ac:dyDescent="0.25">
      <c r="B194" s="65">
        <v>51002087</v>
      </c>
      <c r="C194" s="65" t="str">
        <f t="shared" si="2"/>
        <v>5100</v>
      </c>
      <c r="D194" s="63" t="s">
        <v>235</v>
      </c>
      <c r="E194" s="64">
        <v>44381</v>
      </c>
    </row>
    <row r="195" spans="2:5" x14ac:dyDescent="0.25">
      <c r="B195" s="65">
        <v>51002088</v>
      </c>
      <c r="C195" s="65" t="str">
        <f t="shared" si="2"/>
        <v>5100</v>
      </c>
      <c r="D195" s="63" t="s">
        <v>236</v>
      </c>
      <c r="E195" s="64">
        <v>488093</v>
      </c>
    </row>
    <row r="196" spans="2:5" x14ac:dyDescent="0.25">
      <c r="B196" s="65">
        <v>51002089</v>
      </c>
      <c r="C196" s="65" t="str">
        <f t="shared" si="2"/>
        <v>5100</v>
      </c>
      <c r="D196" s="63" t="s">
        <v>237</v>
      </c>
      <c r="E196" s="64">
        <v>0</v>
      </c>
    </row>
    <row r="197" spans="2:5" x14ac:dyDescent="0.25">
      <c r="B197" s="65">
        <v>51003001</v>
      </c>
      <c r="C197" s="65" t="str">
        <f t="shared" si="2"/>
        <v>5100</v>
      </c>
      <c r="D197" s="63" t="s">
        <v>238</v>
      </c>
      <c r="E197" s="64">
        <v>98337</v>
      </c>
    </row>
    <row r="198" spans="2:5" x14ac:dyDescent="0.25">
      <c r="B198" s="65">
        <v>51003002</v>
      </c>
      <c r="C198" s="65" t="str">
        <f t="shared" si="2"/>
        <v>5100</v>
      </c>
      <c r="D198" s="63" t="s">
        <v>239</v>
      </c>
      <c r="E198" s="64">
        <v>46251</v>
      </c>
    </row>
    <row r="199" spans="2:5" x14ac:dyDescent="0.25">
      <c r="B199" s="65">
        <v>51003003</v>
      </c>
      <c r="C199" s="65" t="str">
        <f t="shared" si="2"/>
        <v>5100</v>
      </c>
      <c r="D199" s="63" t="s">
        <v>240</v>
      </c>
      <c r="E199" s="64">
        <v>43024</v>
      </c>
    </row>
    <row r="200" spans="2:5" x14ac:dyDescent="0.25">
      <c r="B200" s="65">
        <v>51003004</v>
      </c>
      <c r="C200" s="65" t="str">
        <f t="shared" si="2"/>
        <v>5100</v>
      </c>
      <c r="D200" s="63" t="s">
        <v>241</v>
      </c>
      <c r="E200" s="64">
        <v>1122050</v>
      </c>
    </row>
    <row r="201" spans="2:5" x14ac:dyDescent="0.25">
      <c r="B201" s="65">
        <v>51003005</v>
      </c>
      <c r="C201" s="65" t="str">
        <f t="shared" ref="C201:C264" si="3">LEFT(B201,4)</f>
        <v>5100</v>
      </c>
      <c r="D201" s="63" t="s">
        <v>242</v>
      </c>
      <c r="E201" s="64">
        <v>339599</v>
      </c>
    </row>
    <row r="202" spans="2:5" x14ac:dyDescent="0.25">
      <c r="B202" s="65">
        <v>51003006</v>
      </c>
      <c r="C202" s="65" t="str">
        <f t="shared" si="3"/>
        <v>5100</v>
      </c>
      <c r="D202" s="63" t="s">
        <v>243</v>
      </c>
      <c r="E202" s="64">
        <v>9554</v>
      </c>
    </row>
    <row r="203" spans="2:5" x14ac:dyDescent="0.25">
      <c r="B203" s="65">
        <v>51003007</v>
      </c>
      <c r="C203" s="65" t="str">
        <f t="shared" si="3"/>
        <v>5100</v>
      </c>
      <c r="D203" s="63" t="s">
        <v>244</v>
      </c>
      <c r="E203" s="64">
        <v>6370</v>
      </c>
    </row>
    <row r="204" spans="2:5" x14ac:dyDescent="0.25">
      <c r="B204" s="65">
        <v>51003027</v>
      </c>
      <c r="C204" s="65" t="str">
        <f t="shared" si="3"/>
        <v>5100</v>
      </c>
      <c r="D204" s="63" t="s">
        <v>245</v>
      </c>
      <c r="E204" s="64">
        <v>96022</v>
      </c>
    </row>
    <row r="205" spans="2:5" x14ac:dyDescent="0.25">
      <c r="B205" s="65">
        <v>51003028</v>
      </c>
      <c r="C205" s="65" t="str">
        <f t="shared" si="3"/>
        <v>5100</v>
      </c>
      <c r="D205" s="63" t="s">
        <v>246</v>
      </c>
      <c r="E205" s="64">
        <v>22512</v>
      </c>
    </row>
    <row r="206" spans="2:5" x14ac:dyDescent="0.25">
      <c r="B206" s="65">
        <v>51003029</v>
      </c>
      <c r="C206" s="65" t="str">
        <f t="shared" si="3"/>
        <v>5100</v>
      </c>
      <c r="D206" s="63" t="s">
        <v>247</v>
      </c>
      <c r="E206" s="64">
        <v>13766</v>
      </c>
    </row>
    <row r="207" spans="2:5" x14ac:dyDescent="0.25">
      <c r="B207" s="65">
        <v>51003030</v>
      </c>
      <c r="C207" s="65" t="str">
        <f t="shared" si="3"/>
        <v>5100</v>
      </c>
      <c r="D207" s="63" t="s">
        <v>248</v>
      </c>
      <c r="E207" s="64">
        <v>2607</v>
      </c>
    </row>
    <row r="208" spans="2:5" x14ac:dyDescent="0.25">
      <c r="B208" s="65">
        <v>51003031</v>
      </c>
      <c r="C208" s="65" t="str">
        <f t="shared" si="3"/>
        <v>5100</v>
      </c>
      <c r="D208" s="63" t="s">
        <v>249</v>
      </c>
      <c r="E208" s="64">
        <v>183725</v>
      </c>
    </row>
    <row r="209" spans="2:5" x14ac:dyDescent="0.25">
      <c r="B209" s="65">
        <v>51003032</v>
      </c>
      <c r="C209" s="65" t="str">
        <f t="shared" si="3"/>
        <v>5100</v>
      </c>
      <c r="D209" s="63" t="s">
        <v>250</v>
      </c>
      <c r="E209" s="64">
        <v>42636</v>
      </c>
    </row>
    <row r="210" spans="2:5" x14ac:dyDescent="0.25">
      <c r="B210" s="65">
        <v>51003033</v>
      </c>
      <c r="C210" s="65" t="str">
        <f t="shared" si="3"/>
        <v>5100</v>
      </c>
      <c r="D210" s="63" t="s">
        <v>251</v>
      </c>
      <c r="E210" s="64">
        <v>265573</v>
      </c>
    </row>
    <row r="211" spans="2:5" x14ac:dyDescent="0.25">
      <c r="B211" s="65">
        <v>51003034</v>
      </c>
      <c r="C211" s="65" t="str">
        <f t="shared" si="3"/>
        <v>5100</v>
      </c>
      <c r="D211" s="63" t="s">
        <v>252</v>
      </c>
      <c r="E211" s="64">
        <v>62200</v>
      </c>
    </row>
    <row r="212" spans="2:5" x14ac:dyDescent="0.25">
      <c r="B212" s="65">
        <v>51003035</v>
      </c>
      <c r="C212" s="65" t="str">
        <f t="shared" si="3"/>
        <v>5100</v>
      </c>
      <c r="D212" s="63" t="s">
        <v>253</v>
      </c>
      <c r="E212" s="64">
        <v>114498</v>
      </c>
    </row>
    <row r="213" spans="2:5" x14ac:dyDescent="0.25">
      <c r="B213" s="65">
        <v>51003036</v>
      </c>
      <c r="C213" s="65" t="str">
        <f t="shared" si="3"/>
        <v>5100</v>
      </c>
      <c r="D213" s="63" t="s">
        <v>254</v>
      </c>
      <c r="E213" s="64">
        <v>20822</v>
      </c>
    </row>
    <row r="214" spans="2:5" x14ac:dyDescent="0.25">
      <c r="B214" s="65">
        <v>51003037</v>
      </c>
      <c r="C214" s="65" t="str">
        <f t="shared" si="3"/>
        <v>5100</v>
      </c>
      <c r="D214" s="63" t="s">
        <v>255</v>
      </c>
      <c r="E214" s="64">
        <v>60397</v>
      </c>
    </row>
    <row r="215" spans="2:5" x14ac:dyDescent="0.25">
      <c r="B215" s="65">
        <v>51003038</v>
      </c>
      <c r="C215" s="65" t="str">
        <f t="shared" si="3"/>
        <v>5100</v>
      </c>
      <c r="D215" s="63" t="s">
        <v>256</v>
      </c>
      <c r="E215" s="64">
        <v>15216</v>
      </c>
    </row>
    <row r="216" spans="2:5" x14ac:dyDescent="0.25">
      <c r="B216" s="65">
        <v>51003039</v>
      </c>
      <c r="C216" s="65" t="str">
        <f t="shared" si="3"/>
        <v>5100</v>
      </c>
      <c r="D216" s="63" t="s">
        <v>257</v>
      </c>
      <c r="E216" s="64">
        <v>40268</v>
      </c>
    </row>
    <row r="217" spans="2:5" x14ac:dyDescent="0.25">
      <c r="B217" s="65">
        <v>51003040</v>
      </c>
      <c r="C217" s="65" t="str">
        <f t="shared" si="3"/>
        <v>5100</v>
      </c>
      <c r="D217" s="63" t="s">
        <v>258</v>
      </c>
      <c r="E217" s="64">
        <v>10144</v>
      </c>
    </row>
    <row r="218" spans="2:5" x14ac:dyDescent="0.25">
      <c r="B218" s="65">
        <v>51003041</v>
      </c>
      <c r="C218" s="65" t="str">
        <f t="shared" si="3"/>
        <v>5100</v>
      </c>
      <c r="D218" s="63" t="s">
        <v>259</v>
      </c>
      <c r="E218" s="64">
        <v>15573</v>
      </c>
    </row>
    <row r="219" spans="2:5" x14ac:dyDescent="0.25">
      <c r="B219" s="65">
        <v>51201001</v>
      </c>
      <c r="C219" s="65" t="str">
        <f t="shared" si="3"/>
        <v>5120</v>
      </c>
      <c r="D219" s="63" t="s">
        <v>260</v>
      </c>
      <c r="E219" s="64">
        <v>0</v>
      </c>
    </row>
    <row r="220" spans="2:5" x14ac:dyDescent="0.25">
      <c r="B220" s="65">
        <v>51601000</v>
      </c>
      <c r="C220" s="65" t="str">
        <f t="shared" si="3"/>
        <v>5160</v>
      </c>
      <c r="D220" s="63" t="s">
        <v>261</v>
      </c>
      <c r="E220" s="64">
        <v>4000</v>
      </c>
    </row>
    <row r="221" spans="2:5" x14ac:dyDescent="0.25">
      <c r="B221" s="65">
        <v>51601006</v>
      </c>
      <c r="C221" s="65" t="str">
        <f t="shared" si="3"/>
        <v>5160</v>
      </c>
      <c r="D221" s="63" t="s">
        <v>262</v>
      </c>
      <c r="E221" s="64">
        <v>5959</v>
      </c>
    </row>
    <row r="222" spans="2:5" x14ac:dyDescent="0.25">
      <c r="B222" s="65">
        <v>51601007</v>
      </c>
      <c r="C222" s="65" t="str">
        <f t="shared" si="3"/>
        <v>5160</v>
      </c>
      <c r="D222" s="63" t="s">
        <v>263</v>
      </c>
      <c r="E222" s="64">
        <v>50659</v>
      </c>
    </row>
    <row r="223" spans="2:5" x14ac:dyDescent="0.25">
      <c r="B223" s="65">
        <v>51601009</v>
      </c>
      <c r="C223" s="65" t="str">
        <f t="shared" si="3"/>
        <v>5160</v>
      </c>
      <c r="D223" s="63" t="s">
        <v>264</v>
      </c>
      <c r="E223" s="64">
        <v>53219</v>
      </c>
    </row>
    <row r="224" spans="2:5" x14ac:dyDescent="0.25">
      <c r="B224" s="65">
        <v>51601010</v>
      </c>
      <c r="C224" s="65" t="str">
        <f t="shared" si="3"/>
        <v>5160</v>
      </c>
      <c r="D224" s="63" t="s">
        <v>265</v>
      </c>
      <c r="E224" s="64">
        <v>0</v>
      </c>
    </row>
    <row r="225" spans="2:5" x14ac:dyDescent="0.25">
      <c r="B225" s="65">
        <v>51601011</v>
      </c>
      <c r="C225" s="65" t="str">
        <f t="shared" si="3"/>
        <v>5160</v>
      </c>
      <c r="D225" s="63" t="s">
        <v>266</v>
      </c>
      <c r="E225" s="64">
        <v>0</v>
      </c>
    </row>
    <row r="226" spans="2:5" x14ac:dyDescent="0.25">
      <c r="B226" s="65">
        <v>51601012</v>
      </c>
      <c r="C226" s="65" t="str">
        <f t="shared" si="3"/>
        <v>5160</v>
      </c>
      <c r="D226" s="63" t="s">
        <v>267</v>
      </c>
      <c r="E226" s="64">
        <v>0</v>
      </c>
    </row>
    <row r="227" spans="2:5" x14ac:dyDescent="0.25">
      <c r="B227" s="65">
        <v>51601013</v>
      </c>
      <c r="C227" s="65" t="str">
        <f t="shared" si="3"/>
        <v>5160</v>
      </c>
      <c r="D227" s="63" t="s">
        <v>268</v>
      </c>
      <c r="E227" s="64">
        <v>313</v>
      </c>
    </row>
    <row r="228" spans="2:5" x14ac:dyDescent="0.25">
      <c r="B228" s="65">
        <v>51601014</v>
      </c>
      <c r="C228" s="65" t="str">
        <f t="shared" si="3"/>
        <v>5160</v>
      </c>
      <c r="D228" s="63" t="s">
        <v>269</v>
      </c>
      <c r="E228" s="64">
        <v>137</v>
      </c>
    </row>
    <row r="229" spans="2:5" x14ac:dyDescent="0.25">
      <c r="B229" s="65">
        <v>51602000</v>
      </c>
      <c r="C229" s="65" t="str">
        <f t="shared" si="3"/>
        <v>5160</v>
      </c>
      <c r="D229" s="63" t="s">
        <v>270</v>
      </c>
      <c r="E229" s="64">
        <v>225157</v>
      </c>
    </row>
    <row r="230" spans="2:5" x14ac:dyDescent="0.25">
      <c r="B230" s="65">
        <v>51602001</v>
      </c>
      <c r="C230" s="65" t="str">
        <f t="shared" si="3"/>
        <v>5160</v>
      </c>
      <c r="D230" s="63" t="s">
        <v>271</v>
      </c>
      <c r="E230" s="64">
        <v>650165</v>
      </c>
    </row>
    <row r="231" spans="2:5" x14ac:dyDescent="0.25">
      <c r="B231" s="65">
        <v>51602002</v>
      </c>
      <c r="C231" s="65" t="str">
        <f t="shared" si="3"/>
        <v>5160</v>
      </c>
      <c r="D231" s="63" t="s">
        <v>272</v>
      </c>
      <c r="E231" s="64">
        <v>366</v>
      </c>
    </row>
    <row r="232" spans="2:5" x14ac:dyDescent="0.25">
      <c r="B232" s="65">
        <v>51603000</v>
      </c>
      <c r="C232" s="65" t="str">
        <f t="shared" si="3"/>
        <v>5160</v>
      </c>
      <c r="D232" s="63" t="s">
        <v>273</v>
      </c>
      <c r="E232" s="64">
        <v>2963</v>
      </c>
    </row>
    <row r="233" spans="2:5" x14ac:dyDescent="0.25">
      <c r="B233" s="65">
        <v>51603001</v>
      </c>
      <c r="C233" s="65" t="str">
        <f t="shared" si="3"/>
        <v>5160</v>
      </c>
      <c r="D233" s="63" t="s">
        <v>274</v>
      </c>
      <c r="E233" s="64">
        <v>96257</v>
      </c>
    </row>
    <row r="234" spans="2:5" x14ac:dyDescent="0.25">
      <c r="B234" s="65">
        <v>51603002</v>
      </c>
      <c r="C234" s="65" t="str">
        <f t="shared" si="3"/>
        <v>5160</v>
      </c>
      <c r="D234" s="63" t="s">
        <v>275</v>
      </c>
      <c r="E234" s="64">
        <v>55</v>
      </c>
    </row>
    <row r="235" spans="2:5" x14ac:dyDescent="0.25">
      <c r="B235" s="65">
        <v>51606000</v>
      </c>
      <c r="C235" s="65" t="str">
        <f t="shared" si="3"/>
        <v>5160</v>
      </c>
      <c r="D235" s="63" t="s">
        <v>276</v>
      </c>
      <c r="E235" s="64">
        <v>68369</v>
      </c>
    </row>
    <row r="236" spans="2:5" x14ac:dyDescent="0.25">
      <c r="B236" s="65">
        <v>51606001</v>
      </c>
      <c r="C236" s="65" t="str">
        <f t="shared" si="3"/>
        <v>5160</v>
      </c>
      <c r="D236" s="63" t="s">
        <v>277</v>
      </c>
      <c r="E236" s="64">
        <v>2301</v>
      </c>
    </row>
    <row r="237" spans="2:5" x14ac:dyDescent="0.25">
      <c r="B237" s="65">
        <v>51606002</v>
      </c>
      <c r="C237" s="65" t="str">
        <f t="shared" si="3"/>
        <v>5160</v>
      </c>
      <c r="D237" s="63" t="s">
        <v>278</v>
      </c>
      <c r="E237" s="64">
        <v>0</v>
      </c>
    </row>
    <row r="238" spans="2:5" x14ac:dyDescent="0.25">
      <c r="B238" s="65">
        <v>51607000</v>
      </c>
      <c r="C238" s="65" t="str">
        <f t="shared" si="3"/>
        <v>5160</v>
      </c>
      <c r="D238" s="63" t="s">
        <v>279</v>
      </c>
      <c r="E238" s="64">
        <v>0</v>
      </c>
    </row>
    <row r="239" spans="2:5" x14ac:dyDescent="0.25">
      <c r="B239" s="65">
        <v>51607001</v>
      </c>
      <c r="C239" s="65" t="str">
        <f t="shared" si="3"/>
        <v>5160</v>
      </c>
      <c r="D239" s="63" t="s">
        <v>280</v>
      </c>
      <c r="E239" s="64">
        <v>1536</v>
      </c>
    </row>
    <row r="240" spans="2:5" x14ac:dyDescent="0.25">
      <c r="B240" s="65">
        <v>51607004</v>
      </c>
      <c r="C240" s="65" t="str">
        <f t="shared" si="3"/>
        <v>5160</v>
      </c>
      <c r="D240" s="63" t="s">
        <v>281</v>
      </c>
      <c r="E240" s="64">
        <v>0</v>
      </c>
    </row>
    <row r="241" spans="2:5" x14ac:dyDescent="0.25">
      <c r="B241" s="65">
        <v>51609000</v>
      </c>
      <c r="C241" s="65" t="str">
        <f t="shared" si="3"/>
        <v>5160</v>
      </c>
      <c r="D241" s="63" t="s">
        <v>282</v>
      </c>
      <c r="E241" s="64">
        <v>119540</v>
      </c>
    </row>
    <row r="242" spans="2:5" x14ac:dyDescent="0.25">
      <c r="B242" s="65">
        <v>51609001</v>
      </c>
      <c r="C242" s="65" t="str">
        <f t="shared" si="3"/>
        <v>5160</v>
      </c>
      <c r="D242" s="63" t="s">
        <v>283</v>
      </c>
      <c r="E242" s="64">
        <v>113975</v>
      </c>
    </row>
    <row r="243" spans="2:5" x14ac:dyDescent="0.25">
      <c r="B243" s="65">
        <v>51609002</v>
      </c>
      <c r="C243" s="65" t="str">
        <f t="shared" si="3"/>
        <v>5160</v>
      </c>
      <c r="D243" s="63" t="s">
        <v>284</v>
      </c>
      <c r="E243" s="64">
        <v>318</v>
      </c>
    </row>
    <row r="244" spans="2:5" x14ac:dyDescent="0.25">
      <c r="B244" s="65">
        <v>51609006</v>
      </c>
      <c r="C244" s="65" t="str">
        <f t="shared" si="3"/>
        <v>5160</v>
      </c>
      <c r="D244" s="63" t="s">
        <v>285</v>
      </c>
      <c r="E244" s="64">
        <v>420686</v>
      </c>
    </row>
    <row r="245" spans="2:5" x14ac:dyDescent="0.25">
      <c r="B245" s="65">
        <v>51609007</v>
      </c>
      <c r="C245" s="65" t="str">
        <f t="shared" si="3"/>
        <v>5160</v>
      </c>
      <c r="D245" s="63" t="s">
        <v>286</v>
      </c>
      <c r="E245" s="64">
        <v>21374</v>
      </c>
    </row>
    <row r="246" spans="2:5" x14ac:dyDescent="0.25">
      <c r="B246" s="65">
        <v>51609008</v>
      </c>
      <c r="C246" s="65" t="str">
        <f t="shared" si="3"/>
        <v>5160</v>
      </c>
      <c r="D246" s="63" t="s">
        <v>287</v>
      </c>
      <c r="E246" s="64">
        <v>772418</v>
      </c>
    </row>
    <row r="247" spans="2:5" x14ac:dyDescent="0.25">
      <c r="B247" s="65">
        <v>51609009</v>
      </c>
      <c r="C247" s="65" t="str">
        <f t="shared" si="3"/>
        <v>5160</v>
      </c>
      <c r="D247" s="63" t="s">
        <v>288</v>
      </c>
      <c r="E247" s="64">
        <v>30058</v>
      </c>
    </row>
    <row r="248" spans="2:5" x14ac:dyDescent="0.25">
      <c r="B248" s="65">
        <v>51609010</v>
      </c>
      <c r="C248" s="65" t="str">
        <f t="shared" si="3"/>
        <v>5160</v>
      </c>
      <c r="D248" s="63" t="s">
        <v>289</v>
      </c>
      <c r="E248" s="64">
        <v>162</v>
      </c>
    </row>
    <row r="249" spans="2:5" x14ac:dyDescent="0.25">
      <c r="B249" s="65">
        <v>51609011</v>
      </c>
      <c r="C249" s="65" t="str">
        <f t="shared" si="3"/>
        <v>5160</v>
      </c>
      <c r="D249" s="63" t="s">
        <v>290</v>
      </c>
      <c r="E249" s="64">
        <v>0</v>
      </c>
    </row>
    <row r="250" spans="2:5" x14ac:dyDescent="0.25">
      <c r="B250" s="65">
        <v>51699000</v>
      </c>
      <c r="C250" s="65" t="str">
        <f t="shared" si="3"/>
        <v>5169</v>
      </c>
      <c r="D250" s="63" t="s">
        <v>291</v>
      </c>
      <c r="E250" s="64">
        <v>51421</v>
      </c>
    </row>
    <row r="251" spans="2:5" x14ac:dyDescent="0.25">
      <c r="B251" s="65">
        <v>51699001</v>
      </c>
      <c r="C251" s="65" t="str">
        <f t="shared" si="3"/>
        <v>5169</v>
      </c>
      <c r="D251" s="63" t="s">
        <v>292</v>
      </c>
      <c r="E251" s="64">
        <v>47189</v>
      </c>
    </row>
    <row r="252" spans="2:5" x14ac:dyDescent="0.25">
      <c r="B252" s="65">
        <v>51699006</v>
      </c>
      <c r="C252" s="65" t="str">
        <f t="shared" si="3"/>
        <v>5169</v>
      </c>
      <c r="D252" s="63" t="s">
        <v>293</v>
      </c>
      <c r="E252" s="64">
        <v>115515</v>
      </c>
    </row>
    <row r="253" spans="2:5" x14ac:dyDescent="0.25">
      <c r="B253" s="65">
        <v>51699007</v>
      </c>
      <c r="C253" s="65" t="str">
        <f t="shared" si="3"/>
        <v>5169</v>
      </c>
      <c r="D253" s="63" t="s">
        <v>294</v>
      </c>
      <c r="E253" s="64">
        <v>0</v>
      </c>
    </row>
    <row r="254" spans="2:5" x14ac:dyDescent="0.25">
      <c r="B254" s="65">
        <v>51699008</v>
      </c>
      <c r="C254" s="65" t="str">
        <f t="shared" si="3"/>
        <v>5169</v>
      </c>
      <c r="D254" s="63" t="s">
        <v>295</v>
      </c>
      <c r="E254" s="64">
        <v>0</v>
      </c>
    </row>
    <row r="255" spans="2:5" x14ac:dyDescent="0.25">
      <c r="B255" s="65">
        <v>51699033</v>
      </c>
      <c r="C255" s="65" t="str">
        <f t="shared" si="3"/>
        <v>5169</v>
      </c>
      <c r="D255" s="63" t="s">
        <v>296</v>
      </c>
      <c r="E255" s="64">
        <v>1929</v>
      </c>
    </row>
    <row r="256" spans="2:5" x14ac:dyDescent="0.25">
      <c r="B256" s="65">
        <v>51699043</v>
      </c>
      <c r="C256" s="65" t="str">
        <f t="shared" si="3"/>
        <v>5169</v>
      </c>
      <c r="D256" s="63" t="s">
        <v>297</v>
      </c>
      <c r="E256" s="64">
        <v>0</v>
      </c>
    </row>
    <row r="257" spans="2:5" x14ac:dyDescent="0.25">
      <c r="B257" s="65">
        <v>51699110</v>
      </c>
      <c r="C257" s="65" t="str">
        <f t="shared" si="3"/>
        <v>5169</v>
      </c>
      <c r="D257" s="63" t="s">
        <v>298</v>
      </c>
      <c r="E257" s="64">
        <v>42569</v>
      </c>
    </row>
    <row r="258" spans="2:5" x14ac:dyDescent="0.25">
      <c r="B258" s="65">
        <v>51699142</v>
      </c>
      <c r="C258" s="65" t="str">
        <f t="shared" si="3"/>
        <v>5169</v>
      </c>
      <c r="D258" s="63" t="s">
        <v>299</v>
      </c>
      <c r="E258" s="64">
        <v>2722</v>
      </c>
    </row>
    <row r="259" spans="2:5" x14ac:dyDescent="0.25">
      <c r="B259" s="65">
        <v>51699879</v>
      </c>
      <c r="C259" s="65" t="str">
        <f t="shared" si="3"/>
        <v>5169</v>
      </c>
      <c r="D259" s="63" t="s">
        <v>300</v>
      </c>
      <c r="E259" s="64">
        <v>-32554</v>
      </c>
    </row>
    <row r="260" spans="2:5" x14ac:dyDescent="0.25">
      <c r="B260" s="65">
        <v>51701002</v>
      </c>
      <c r="C260" s="65" t="str">
        <f t="shared" si="3"/>
        <v>5170</v>
      </c>
      <c r="D260" s="63" t="s">
        <v>301</v>
      </c>
      <c r="E260" s="64">
        <v>2459013</v>
      </c>
    </row>
    <row r="261" spans="2:5" x14ac:dyDescent="0.25">
      <c r="B261" s="65">
        <v>51701003</v>
      </c>
      <c r="C261" s="65" t="str">
        <f t="shared" si="3"/>
        <v>5170</v>
      </c>
      <c r="D261" s="63" t="s">
        <v>302</v>
      </c>
      <c r="E261" s="64">
        <v>6945</v>
      </c>
    </row>
    <row r="262" spans="2:5" x14ac:dyDescent="0.25">
      <c r="B262" s="65">
        <v>51701004</v>
      </c>
      <c r="C262" s="65" t="str">
        <f t="shared" si="3"/>
        <v>5170</v>
      </c>
      <c r="D262" s="63" t="s">
        <v>303</v>
      </c>
      <c r="E262" s="64">
        <v>1357</v>
      </c>
    </row>
    <row r="263" spans="2:5" x14ac:dyDescent="0.25">
      <c r="B263" s="65">
        <v>51701011</v>
      </c>
      <c r="C263" s="65" t="str">
        <f t="shared" si="3"/>
        <v>5170</v>
      </c>
      <c r="D263" s="63" t="s">
        <v>304</v>
      </c>
      <c r="E263" s="64">
        <v>251412</v>
      </c>
    </row>
    <row r="264" spans="2:5" x14ac:dyDescent="0.25">
      <c r="B264" s="65">
        <v>51701012</v>
      </c>
      <c r="C264" s="65" t="str">
        <f t="shared" si="3"/>
        <v>5170</v>
      </c>
      <c r="D264" s="63" t="s">
        <v>305</v>
      </c>
      <c r="E264" s="64">
        <v>26323</v>
      </c>
    </row>
    <row r="265" spans="2:5" x14ac:dyDescent="0.25">
      <c r="B265" s="65">
        <v>51701013</v>
      </c>
      <c r="C265" s="65" t="str">
        <f t="shared" ref="C265:C328" si="4">LEFT(B265,4)</f>
        <v>5170</v>
      </c>
      <c r="D265" s="63" t="s">
        <v>306</v>
      </c>
      <c r="E265" s="64">
        <v>179368</v>
      </c>
    </row>
    <row r="266" spans="2:5" x14ac:dyDescent="0.25">
      <c r="B266" s="65">
        <v>51701014</v>
      </c>
      <c r="C266" s="65" t="str">
        <f t="shared" si="4"/>
        <v>5170</v>
      </c>
      <c r="D266" s="63" t="s">
        <v>307</v>
      </c>
      <c r="E266" s="64">
        <v>0</v>
      </c>
    </row>
    <row r="267" spans="2:5" x14ac:dyDescent="0.25">
      <c r="B267" s="65">
        <v>51703000</v>
      </c>
      <c r="C267" s="65" t="str">
        <f t="shared" si="4"/>
        <v>5170</v>
      </c>
      <c r="D267" s="63" t="s">
        <v>308</v>
      </c>
      <c r="E267" s="64">
        <v>0</v>
      </c>
    </row>
    <row r="268" spans="2:5" x14ac:dyDescent="0.25">
      <c r="B268" s="65">
        <v>51703001</v>
      </c>
      <c r="C268" s="65" t="str">
        <f t="shared" si="4"/>
        <v>5170</v>
      </c>
      <c r="D268" s="63" t="s">
        <v>309</v>
      </c>
      <c r="E268" s="64">
        <v>619440</v>
      </c>
    </row>
    <row r="269" spans="2:5" x14ac:dyDescent="0.25">
      <c r="B269" s="65">
        <v>51704000</v>
      </c>
      <c r="C269" s="65" t="str">
        <f t="shared" si="4"/>
        <v>5170</v>
      </c>
      <c r="D269" s="63" t="s">
        <v>310</v>
      </c>
      <c r="E269" s="64">
        <v>5921</v>
      </c>
    </row>
    <row r="270" spans="2:5" x14ac:dyDescent="0.25">
      <c r="B270" s="65">
        <v>51704001</v>
      </c>
      <c r="C270" s="65" t="str">
        <f t="shared" si="4"/>
        <v>5170</v>
      </c>
      <c r="D270" s="63" t="s">
        <v>311</v>
      </c>
      <c r="E270" s="64">
        <v>29247</v>
      </c>
    </row>
    <row r="271" spans="2:5" x14ac:dyDescent="0.25">
      <c r="B271" s="65">
        <v>51704002</v>
      </c>
      <c r="C271" s="65" t="str">
        <f t="shared" si="4"/>
        <v>5170</v>
      </c>
      <c r="D271" s="63" t="s">
        <v>312</v>
      </c>
      <c r="E271" s="64">
        <v>0</v>
      </c>
    </row>
    <row r="272" spans="2:5" x14ac:dyDescent="0.25">
      <c r="B272" s="65">
        <v>51705001</v>
      </c>
      <c r="C272" s="65" t="str">
        <f t="shared" si="4"/>
        <v>5170</v>
      </c>
      <c r="D272" s="63" t="s">
        <v>313</v>
      </c>
      <c r="E272" s="64">
        <v>0</v>
      </c>
    </row>
    <row r="273" spans="2:5" x14ac:dyDescent="0.25">
      <c r="B273" s="65">
        <v>51707001</v>
      </c>
      <c r="C273" s="65" t="str">
        <f t="shared" si="4"/>
        <v>5170</v>
      </c>
      <c r="D273" s="63" t="s">
        <v>314</v>
      </c>
      <c r="E273" s="64">
        <v>47895</v>
      </c>
    </row>
    <row r="274" spans="2:5" x14ac:dyDescent="0.25">
      <c r="B274" s="65">
        <v>51707002</v>
      </c>
      <c r="C274" s="65" t="str">
        <f t="shared" si="4"/>
        <v>5170</v>
      </c>
      <c r="D274" s="63" t="s">
        <v>315</v>
      </c>
      <c r="E274" s="64">
        <v>0</v>
      </c>
    </row>
    <row r="275" spans="2:5" x14ac:dyDescent="0.25">
      <c r="B275" s="65">
        <v>51708014</v>
      </c>
      <c r="C275" s="65" t="str">
        <f t="shared" si="4"/>
        <v>5170</v>
      </c>
      <c r="D275" s="63" t="s">
        <v>316</v>
      </c>
      <c r="E275" s="64">
        <v>345952</v>
      </c>
    </row>
    <row r="276" spans="2:5" x14ac:dyDescent="0.25">
      <c r="B276" s="65">
        <v>51708015</v>
      </c>
      <c r="C276" s="65" t="str">
        <f t="shared" si="4"/>
        <v>5170</v>
      </c>
      <c r="D276" s="63" t="s">
        <v>317</v>
      </c>
      <c r="E276" s="64">
        <v>704079</v>
      </c>
    </row>
    <row r="277" spans="2:5" x14ac:dyDescent="0.25">
      <c r="B277" s="65">
        <v>51708016</v>
      </c>
      <c r="C277" s="65" t="str">
        <f t="shared" si="4"/>
        <v>5170</v>
      </c>
      <c r="D277" s="63" t="s">
        <v>318</v>
      </c>
      <c r="E277" s="64">
        <v>0</v>
      </c>
    </row>
    <row r="278" spans="2:5" x14ac:dyDescent="0.25">
      <c r="B278" s="65">
        <v>51708020</v>
      </c>
      <c r="C278" s="65" t="str">
        <f t="shared" si="4"/>
        <v>5170</v>
      </c>
      <c r="D278" s="63" t="s">
        <v>319</v>
      </c>
      <c r="E278" s="64">
        <v>0</v>
      </c>
    </row>
    <row r="279" spans="2:5" x14ac:dyDescent="0.25">
      <c r="B279" s="65">
        <v>51708024</v>
      </c>
      <c r="C279" s="65" t="str">
        <f t="shared" si="4"/>
        <v>5170</v>
      </c>
      <c r="D279" s="63" t="s">
        <v>320</v>
      </c>
      <c r="E279" s="64">
        <v>0</v>
      </c>
    </row>
    <row r="280" spans="2:5" x14ac:dyDescent="0.25">
      <c r="B280" s="65">
        <v>51713000</v>
      </c>
      <c r="C280" s="65" t="str">
        <f t="shared" si="4"/>
        <v>5171</v>
      </c>
      <c r="D280" s="63" t="s">
        <v>321</v>
      </c>
      <c r="E280" s="64">
        <v>0</v>
      </c>
    </row>
    <row r="281" spans="2:5" x14ac:dyDescent="0.25">
      <c r="B281" s="65">
        <v>51713021</v>
      </c>
      <c r="C281" s="65" t="str">
        <f t="shared" si="4"/>
        <v>5171</v>
      </c>
      <c r="D281" s="63" t="s">
        <v>322</v>
      </c>
      <c r="E281" s="64">
        <v>428</v>
      </c>
    </row>
    <row r="282" spans="2:5" x14ac:dyDescent="0.25">
      <c r="B282" s="65">
        <v>51799003</v>
      </c>
      <c r="C282" s="65" t="str">
        <f t="shared" si="4"/>
        <v>5179</v>
      </c>
      <c r="D282" s="63" t="s">
        <v>323</v>
      </c>
      <c r="E282" s="64">
        <v>165193</v>
      </c>
    </row>
    <row r="283" spans="2:5" x14ac:dyDescent="0.25">
      <c r="B283" s="65">
        <v>51799034</v>
      </c>
      <c r="C283" s="65" t="str">
        <f t="shared" si="4"/>
        <v>5179</v>
      </c>
      <c r="D283" s="63" t="s">
        <v>324</v>
      </c>
      <c r="E283" s="64">
        <v>0</v>
      </c>
    </row>
    <row r="284" spans="2:5" x14ac:dyDescent="0.25">
      <c r="B284" s="65">
        <v>51799039</v>
      </c>
      <c r="C284" s="65" t="str">
        <f t="shared" si="4"/>
        <v>5179</v>
      </c>
      <c r="D284" s="63" t="s">
        <v>325</v>
      </c>
      <c r="E284" s="64">
        <v>2713</v>
      </c>
    </row>
    <row r="285" spans="2:5" x14ac:dyDescent="0.25">
      <c r="B285" s="65">
        <v>51799041</v>
      </c>
      <c r="C285" s="65" t="str">
        <f t="shared" si="4"/>
        <v>5179</v>
      </c>
      <c r="D285" s="63" t="s">
        <v>326</v>
      </c>
      <c r="E285" s="64">
        <v>5645</v>
      </c>
    </row>
    <row r="286" spans="2:5" x14ac:dyDescent="0.25">
      <c r="B286" s="65">
        <v>51799043</v>
      </c>
      <c r="C286" s="65" t="str">
        <f t="shared" si="4"/>
        <v>5179</v>
      </c>
      <c r="D286" s="63" t="s">
        <v>327</v>
      </c>
      <c r="E286" s="64">
        <v>71793</v>
      </c>
    </row>
    <row r="287" spans="2:5" x14ac:dyDescent="0.25">
      <c r="B287" s="65">
        <v>51799044</v>
      </c>
      <c r="C287" s="65" t="str">
        <f t="shared" si="4"/>
        <v>5179</v>
      </c>
      <c r="D287" s="63" t="s">
        <v>328</v>
      </c>
      <c r="E287" s="64">
        <v>7909</v>
      </c>
    </row>
    <row r="288" spans="2:5" x14ac:dyDescent="0.25">
      <c r="B288" s="65">
        <v>51799047</v>
      </c>
      <c r="C288" s="65" t="str">
        <f t="shared" si="4"/>
        <v>5179</v>
      </c>
      <c r="D288" s="63" t="s">
        <v>329</v>
      </c>
      <c r="E288" s="64">
        <v>0</v>
      </c>
    </row>
    <row r="289" spans="2:5" x14ac:dyDescent="0.25">
      <c r="B289" s="65">
        <v>51799051</v>
      </c>
      <c r="C289" s="65" t="str">
        <f t="shared" si="4"/>
        <v>5179</v>
      </c>
      <c r="D289" s="63" t="s">
        <v>330</v>
      </c>
      <c r="E289" s="64">
        <v>47774</v>
      </c>
    </row>
    <row r="290" spans="2:5" x14ac:dyDescent="0.25">
      <c r="B290" s="65">
        <v>51799057</v>
      </c>
      <c r="C290" s="65" t="str">
        <f t="shared" si="4"/>
        <v>5179</v>
      </c>
      <c r="D290" s="63" t="s">
        <v>331</v>
      </c>
      <c r="E290" s="64">
        <v>22334</v>
      </c>
    </row>
    <row r="291" spans="2:5" x14ac:dyDescent="0.25">
      <c r="B291" s="65">
        <v>51799060</v>
      </c>
      <c r="C291" s="65" t="str">
        <f t="shared" si="4"/>
        <v>5179</v>
      </c>
      <c r="D291" s="63" t="s">
        <v>332</v>
      </c>
      <c r="E291" s="64">
        <v>33312</v>
      </c>
    </row>
    <row r="292" spans="2:5" x14ac:dyDescent="0.25">
      <c r="B292" s="65">
        <v>51799061</v>
      </c>
      <c r="C292" s="65" t="str">
        <f t="shared" si="4"/>
        <v>5179</v>
      </c>
      <c r="D292" s="63" t="s">
        <v>333</v>
      </c>
      <c r="E292" s="64">
        <v>0</v>
      </c>
    </row>
    <row r="293" spans="2:5" x14ac:dyDescent="0.25">
      <c r="B293" s="65">
        <v>51799062</v>
      </c>
      <c r="C293" s="65" t="str">
        <f t="shared" si="4"/>
        <v>5179</v>
      </c>
      <c r="D293" s="63" t="s">
        <v>334</v>
      </c>
      <c r="E293" s="64">
        <v>8032</v>
      </c>
    </row>
    <row r="294" spans="2:5" x14ac:dyDescent="0.25">
      <c r="B294" s="65">
        <v>51799063</v>
      </c>
      <c r="C294" s="65" t="str">
        <f t="shared" si="4"/>
        <v>5179</v>
      </c>
      <c r="D294" s="63" t="s">
        <v>335</v>
      </c>
      <c r="E294" s="64">
        <v>0</v>
      </c>
    </row>
    <row r="295" spans="2:5" x14ac:dyDescent="0.25">
      <c r="B295" s="65">
        <v>51799083</v>
      </c>
      <c r="C295" s="65" t="str">
        <f t="shared" si="4"/>
        <v>5179</v>
      </c>
      <c r="D295" s="63" t="s">
        <v>336</v>
      </c>
      <c r="E295" s="64">
        <v>128786</v>
      </c>
    </row>
    <row r="296" spans="2:5" x14ac:dyDescent="0.25">
      <c r="B296" s="65">
        <v>52201002</v>
      </c>
      <c r="C296" s="65" t="str">
        <f t="shared" si="4"/>
        <v>5220</v>
      </c>
      <c r="D296" s="63" t="s">
        <v>337</v>
      </c>
      <c r="E296" s="64">
        <v>83312</v>
      </c>
    </row>
    <row r="297" spans="2:5" x14ac:dyDescent="0.25">
      <c r="B297" s="65">
        <v>52202017</v>
      </c>
      <c r="C297" s="65" t="str">
        <f t="shared" si="4"/>
        <v>5220</v>
      </c>
      <c r="D297" s="63" t="s">
        <v>338</v>
      </c>
      <c r="E297" s="64">
        <v>0</v>
      </c>
    </row>
    <row r="298" spans="2:5" x14ac:dyDescent="0.25">
      <c r="B298" s="65">
        <v>52202019</v>
      </c>
      <c r="C298" s="65" t="str">
        <f t="shared" si="4"/>
        <v>5220</v>
      </c>
      <c r="D298" s="63" t="s">
        <v>339</v>
      </c>
      <c r="E298" s="64">
        <v>41130</v>
      </c>
    </row>
    <row r="299" spans="2:5" x14ac:dyDescent="0.25">
      <c r="B299" s="65">
        <v>52202020</v>
      </c>
      <c r="C299" s="65" t="str">
        <f t="shared" si="4"/>
        <v>5220</v>
      </c>
      <c r="D299" s="63" t="s">
        <v>340</v>
      </c>
      <c r="E299" s="64">
        <v>99</v>
      </c>
    </row>
    <row r="300" spans="2:5" x14ac:dyDescent="0.25">
      <c r="B300" s="65">
        <v>52202029</v>
      </c>
      <c r="C300" s="65" t="str">
        <f t="shared" si="4"/>
        <v>5220</v>
      </c>
      <c r="D300" s="63" t="s">
        <v>341</v>
      </c>
      <c r="E300" s="64">
        <v>14141</v>
      </c>
    </row>
    <row r="301" spans="2:5" x14ac:dyDescent="0.25">
      <c r="B301" s="65">
        <v>52204001</v>
      </c>
      <c r="C301" s="65" t="str">
        <f t="shared" si="4"/>
        <v>5220</v>
      </c>
      <c r="D301" s="63" t="s">
        <v>342</v>
      </c>
      <c r="E301" s="64">
        <v>41507</v>
      </c>
    </row>
    <row r="302" spans="2:5" x14ac:dyDescent="0.25">
      <c r="B302" s="65">
        <v>52204002</v>
      </c>
      <c r="C302" s="65" t="str">
        <f t="shared" si="4"/>
        <v>5220</v>
      </c>
      <c r="D302" s="63" t="s">
        <v>343</v>
      </c>
      <c r="E302" s="64">
        <v>6429</v>
      </c>
    </row>
    <row r="303" spans="2:5" x14ac:dyDescent="0.25">
      <c r="B303" s="65">
        <v>52204005</v>
      </c>
      <c r="C303" s="65" t="str">
        <f t="shared" si="4"/>
        <v>5220</v>
      </c>
      <c r="D303" s="63" t="s">
        <v>344</v>
      </c>
      <c r="E303" s="64">
        <v>375838</v>
      </c>
    </row>
    <row r="304" spans="2:5" x14ac:dyDescent="0.25">
      <c r="B304" s="65">
        <v>52205000</v>
      </c>
      <c r="C304" s="65" t="str">
        <f t="shared" si="4"/>
        <v>5220</v>
      </c>
      <c r="D304" s="63" t="s">
        <v>345</v>
      </c>
      <c r="E304" s="64">
        <v>641554</v>
      </c>
    </row>
    <row r="305" spans="2:5" x14ac:dyDescent="0.25">
      <c r="B305" s="65">
        <v>52205001</v>
      </c>
      <c r="C305" s="65" t="str">
        <f t="shared" si="4"/>
        <v>5220</v>
      </c>
      <c r="D305" s="63" t="s">
        <v>346</v>
      </c>
      <c r="E305" s="64">
        <v>119815</v>
      </c>
    </row>
    <row r="306" spans="2:5" x14ac:dyDescent="0.25">
      <c r="B306" s="65">
        <v>52205002</v>
      </c>
      <c r="C306" s="65" t="str">
        <f t="shared" si="4"/>
        <v>5220</v>
      </c>
      <c r="D306" s="63" t="s">
        <v>347</v>
      </c>
      <c r="E306" s="64">
        <v>175251</v>
      </c>
    </row>
    <row r="307" spans="2:5" x14ac:dyDescent="0.25">
      <c r="B307" s="65">
        <v>52206000</v>
      </c>
      <c r="C307" s="65" t="str">
        <f t="shared" si="4"/>
        <v>5220</v>
      </c>
      <c r="D307" s="63" t="s">
        <v>348</v>
      </c>
      <c r="E307" s="64">
        <v>68656</v>
      </c>
    </row>
    <row r="308" spans="2:5" x14ac:dyDescent="0.25">
      <c r="B308" s="65">
        <v>52206004</v>
      </c>
      <c r="C308" s="65" t="str">
        <f t="shared" si="4"/>
        <v>5220</v>
      </c>
      <c r="D308" s="63" t="s">
        <v>349</v>
      </c>
      <c r="E308" s="64">
        <v>345</v>
      </c>
    </row>
    <row r="309" spans="2:5" x14ac:dyDescent="0.25">
      <c r="B309" s="65">
        <v>52206006</v>
      </c>
      <c r="C309" s="65" t="str">
        <f t="shared" si="4"/>
        <v>5220</v>
      </c>
      <c r="D309" s="63" t="s">
        <v>350</v>
      </c>
      <c r="E309" s="64">
        <v>352</v>
      </c>
    </row>
    <row r="310" spans="2:5" x14ac:dyDescent="0.25">
      <c r="B310" s="65">
        <v>52206008</v>
      </c>
      <c r="C310" s="65" t="str">
        <f t="shared" si="4"/>
        <v>5220</v>
      </c>
      <c r="D310" s="63" t="s">
        <v>351</v>
      </c>
      <c r="E310" s="64">
        <v>16404</v>
      </c>
    </row>
    <row r="311" spans="2:5" x14ac:dyDescent="0.25">
      <c r="B311" s="65">
        <v>52206009</v>
      </c>
      <c r="C311" s="65" t="str">
        <f t="shared" si="4"/>
        <v>5220</v>
      </c>
      <c r="D311" s="63" t="s">
        <v>352</v>
      </c>
      <c r="E311" s="64">
        <v>1046</v>
      </c>
    </row>
    <row r="312" spans="2:5" x14ac:dyDescent="0.25">
      <c r="B312" s="65">
        <v>52206011</v>
      </c>
      <c r="C312" s="65" t="str">
        <f t="shared" si="4"/>
        <v>5220</v>
      </c>
      <c r="D312" s="63" t="s">
        <v>353</v>
      </c>
      <c r="E312" s="64">
        <v>143736</v>
      </c>
    </row>
    <row r="313" spans="2:5" x14ac:dyDescent="0.25">
      <c r="B313" s="65">
        <v>52207000</v>
      </c>
      <c r="C313" s="65" t="str">
        <f t="shared" si="4"/>
        <v>5220</v>
      </c>
      <c r="D313" s="63" t="s">
        <v>354</v>
      </c>
      <c r="E313" s="64">
        <v>0</v>
      </c>
    </row>
    <row r="314" spans="2:5" x14ac:dyDescent="0.25">
      <c r="B314" s="65">
        <v>52209013</v>
      </c>
      <c r="C314" s="65" t="str">
        <f t="shared" si="4"/>
        <v>5220</v>
      </c>
      <c r="D314" s="63" t="s">
        <v>355</v>
      </c>
      <c r="E314" s="64">
        <v>0</v>
      </c>
    </row>
    <row r="315" spans="2:5" x14ac:dyDescent="0.25">
      <c r="B315" s="65">
        <v>52209052</v>
      </c>
      <c r="C315" s="65" t="str">
        <f t="shared" si="4"/>
        <v>5220</v>
      </c>
      <c r="D315" s="63" t="s">
        <v>356</v>
      </c>
      <c r="E315" s="64">
        <v>578</v>
      </c>
    </row>
    <row r="316" spans="2:5" x14ac:dyDescent="0.25">
      <c r="B316" s="65">
        <v>52209053</v>
      </c>
      <c r="C316" s="65" t="str">
        <f t="shared" si="4"/>
        <v>5220</v>
      </c>
      <c r="D316" s="63" t="s">
        <v>357</v>
      </c>
      <c r="E316" s="64">
        <v>0</v>
      </c>
    </row>
    <row r="317" spans="2:5" x14ac:dyDescent="0.25">
      <c r="B317" s="65">
        <v>52210000</v>
      </c>
      <c r="C317" s="65" t="str">
        <f t="shared" si="4"/>
        <v>5221</v>
      </c>
      <c r="D317" s="63" t="s">
        <v>358</v>
      </c>
      <c r="E317" s="64">
        <v>0</v>
      </c>
    </row>
    <row r="318" spans="2:5" x14ac:dyDescent="0.25">
      <c r="B318" s="65">
        <v>52212000</v>
      </c>
      <c r="C318" s="65" t="str">
        <f t="shared" si="4"/>
        <v>5221</v>
      </c>
      <c r="D318" s="63" t="s">
        <v>359</v>
      </c>
      <c r="E318" s="64">
        <v>84682</v>
      </c>
    </row>
    <row r="319" spans="2:5" x14ac:dyDescent="0.25">
      <c r="B319" s="65">
        <v>52212001</v>
      </c>
      <c r="C319" s="65" t="str">
        <f t="shared" si="4"/>
        <v>5221</v>
      </c>
      <c r="D319" s="63" t="s">
        <v>360</v>
      </c>
      <c r="E319" s="64">
        <v>3323353</v>
      </c>
    </row>
    <row r="320" spans="2:5" x14ac:dyDescent="0.25">
      <c r="B320" s="65">
        <v>52212005</v>
      </c>
      <c r="C320" s="65" t="str">
        <f t="shared" si="4"/>
        <v>5221</v>
      </c>
      <c r="D320" s="63" t="s">
        <v>361</v>
      </c>
      <c r="E320" s="64">
        <v>0</v>
      </c>
    </row>
    <row r="321" spans="2:5" x14ac:dyDescent="0.25">
      <c r="B321" s="65">
        <v>52212012</v>
      </c>
      <c r="C321" s="65" t="str">
        <f t="shared" si="4"/>
        <v>5221</v>
      </c>
      <c r="D321" s="63" t="s">
        <v>362</v>
      </c>
      <c r="E321" s="64">
        <v>0</v>
      </c>
    </row>
    <row r="322" spans="2:5" x14ac:dyDescent="0.25">
      <c r="B322" s="65">
        <v>52212056</v>
      </c>
      <c r="C322" s="65" t="str">
        <f t="shared" si="4"/>
        <v>5221</v>
      </c>
      <c r="D322" s="63" t="s">
        <v>363</v>
      </c>
      <c r="E322" s="64">
        <v>-3323353</v>
      </c>
    </row>
    <row r="323" spans="2:5" x14ac:dyDescent="0.25">
      <c r="B323" s="65">
        <v>52299041</v>
      </c>
      <c r="C323" s="65" t="str">
        <f t="shared" si="4"/>
        <v>5229</v>
      </c>
      <c r="D323" s="63" t="s">
        <v>364</v>
      </c>
      <c r="E323" s="64">
        <v>0</v>
      </c>
    </row>
    <row r="324" spans="2:5" x14ac:dyDescent="0.25">
      <c r="B324" s="65">
        <v>52299102</v>
      </c>
      <c r="C324" s="65" t="str">
        <f t="shared" si="4"/>
        <v>5229</v>
      </c>
      <c r="D324" s="63" t="s">
        <v>365</v>
      </c>
      <c r="E324" s="64">
        <v>2136</v>
      </c>
    </row>
    <row r="325" spans="2:5" x14ac:dyDescent="0.25">
      <c r="B325" s="65">
        <v>52299104</v>
      </c>
      <c r="C325" s="65" t="str">
        <f t="shared" si="4"/>
        <v>5229</v>
      </c>
      <c r="D325" s="63" t="s">
        <v>366</v>
      </c>
      <c r="E325" s="64">
        <v>0</v>
      </c>
    </row>
    <row r="326" spans="2:5" x14ac:dyDescent="0.25">
      <c r="B326" s="65">
        <v>52299108</v>
      </c>
      <c r="C326" s="65" t="str">
        <f t="shared" si="4"/>
        <v>5229</v>
      </c>
      <c r="D326" s="63" t="s">
        <v>367</v>
      </c>
      <c r="E326" s="64">
        <v>729</v>
      </c>
    </row>
    <row r="327" spans="2:5" x14ac:dyDescent="0.25">
      <c r="B327" s="65">
        <v>52299109</v>
      </c>
      <c r="C327" s="65" t="str">
        <f t="shared" si="4"/>
        <v>5229</v>
      </c>
      <c r="D327" s="63" t="s">
        <v>368</v>
      </c>
      <c r="E327" s="64">
        <v>0</v>
      </c>
    </row>
    <row r="328" spans="2:5" x14ac:dyDescent="0.25">
      <c r="B328" s="65">
        <v>52299111</v>
      </c>
      <c r="C328" s="65" t="str">
        <f t="shared" si="4"/>
        <v>5229</v>
      </c>
      <c r="D328" s="63" t="s">
        <v>369</v>
      </c>
      <c r="E328" s="64">
        <v>75</v>
      </c>
    </row>
    <row r="329" spans="2:5" x14ac:dyDescent="0.25">
      <c r="B329" s="65">
        <v>52299117</v>
      </c>
      <c r="C329" s="65" t="str">
        <f t="shared" ref="C329:C375" si="5">LEFT(B329,4)</f>
        <v>5229</v>
      </c>
      <c r="D329" s="63" t="s">
        <v>370</v>
      </c>
      <c r="E329" s="64">
        <v>0</v>
      </c>
    </row>
    <row r="330" spans="2:5" x14ac:dyDescent="0.25">
      <c r="B330" s="65">
        <v>52299120</v>
      </c>
      <c r="C330" s="65" t="str">
        <f t="shared" si="5"/>
        <v>5229</v>
      </c>
      <c r="D330" s="63" t="s">
        <v>371</v>
      </c>
      <c r="E330" s="64">
        <v>116</v>
      </c>
    </row>
    <row r="331" spans="2:5" x14ac:dyDescent="0.25">
      <c r="B331" s="65">
        <v>52299121</v>
      </c>
      <c r="C331" s="65" t="str">
        <f t="shared" si="5"/>
        <v>5229</v>
      </c>
      <c r="D331" s="63" t="s">
        <v>372</v>
      </c>
      <c r="E331" s="64">
        <v>0</v>
      </c>
    </row>
    <row r="332" spans="2:5" x14ac:dyDescent="0.25">
      <c r="B332" s="65">
        <v>52299123</v>
      </c>
      <c r="C332" s="65" t="str">
        <f t="shared" si="5"/>
        <v>5229</v>
      </c>
      <c r="D332" s="63" t="s">
        <v>373</v>
      </c>
      <c r="E332" s="64">
        <v>0</v>
      </c>
    </row>
    <row r="333" spans="2:5" x14ac:dyDescent="0.25">
      <c r="B333" s="65">
        <v>52299125</v>
      </c>
      <c r="C333" s="65" t="str">
        <f t="shared" si="5"/>
        <v>5229</v>
      </c>
      <c r="D333" s="63" t="s">
        <v>374</v>
      </c>
      <c r="E333" s="64">
        <v>0</v>
      </c>
    </row>
    <row r="334" spans="2:5" x14ac:dyDescent="0.25">
      <c r="B334" s="65">
        <v>52299128</v>
      </c>
      <c r="C334" s="65" t="str">
        <f t="shared" si="5"/>
        <v>5229</v>
      </c>
      <c r="D334" s="63" t="s">
        <v>375</v>
      </c>
      <c r="E334" s="64">
        <v>0</v>
      </c>
    </row>
    <row r="335" spans="2:5" x14ac:dyDescent="0.25">
      <c r="B335" s="65">
        <v>52299134</v>
      </c>
      <c r="C335" s="65" t="str">
        <f t="shared" si="5"/>
        <v>5229</v>
      </c>
      <c r="D335" s="63" t="s">
        <v>376</v>
      </c>
      <c r="E335" s="64">
        <v>0</v>
      </c>
    </row>
    <row r="336" spans="2:5" x14ac:dyDescent="0.25">
      <c r="B336" s="65">
        <v>52299146</v>
      </c>
      <c r="C336" s="65" t="str">
        <f t="shared" si="5"/>
        <v>5229</v>
      </c>
      <c r="D336" s="63" t="s">
        <v>377</v>
      </c>
      <c r="E336" s="64">
        <v>2270</v>
      </c>
    </row>
    <row r="337" spans="2:5" x14ac:dyDescent="0.25">
      <c r="B337" s="65">
        <v>52499049</v>
      </c>
      <c r="C337" s="65" t="str">
        <f t="shared" si="5"/>
        <v>5249</v>
      </c>
      <c r="D337" s="63" t="s">
        <v>378</v>
      </c>
      <c r="E337" s="64">
        <v>-19577</v>
      </c>
    </row>
    <row r="338" spans="2:5" x14ac:dyDescent="0.25">
      <c r="B338" s="65">
        <v>52499053</v>
      </c>
      <c r="C338" s="65" t="str">
        <f t="shared" si="5"/>
        <v>5249</v>
      </c>
      <c r="D338" s="63" t="s">
        <v>379</v>
      </c>
      <c r="E338" s="64">
        <v>-12841</v>
      </c>
    </row>
    <row r="339" spans="2:5" x14ac:dyDescent="0.25">
      <c r="B339" s="65">
        <v>52499079</v>
      </c>
      <c r="C339" s="65" t="str">
        <f t="shared" si="5"/>
        <v>5249</v>
      </c>
      <c r="D339" s="63" t="s">
        <v>380</v>
      </c>
      <c r="E339" s="64">
        <v>-167489</v>
      </c>
    </row>
    <row r="340" spans="2:5" x14ac:dyDescent="0.25">
      <c r="B340" s="65">
        <v>52499133</v>
      </c>
      <c r="C340" s="65" t="str">
        <f t="shared" si="5"/>
        <v>5249</v>
      </c>
      <c r="D340" s="63" t="s">
        <v>381</v>
      </c>
      <c r="E340" s="64">
        <v>-4630500</v>
      </c>
    </row>
    <row r="341" spans="2:5" x14ac:dyDescent="0.25">
      <c r="B341" s="65">
        <v>52499134</v>
      </c>
      <c r="C341" s="65" t="str">
        <f t="shared" si="5"/>
        <v>5249</v>
      </c>
      <c r="D341" s="63" t="s">
        <v>382</v>
      </c>
      <c r="E341" s="64">
        <v>-37544981</v>
      </c>
    </row>
    <row r="342" spans="2:5" x14ac:dyDescent="0.25">
      <c r="B342" s="65">
        <v>52499244</v>
      </c>
      <c r="C342" s="65" t="str">
        <f t="shared" si="5"/>
        <v>5249</v>
      </c>
      <c r="D342" s="63" t="s">
        <v>383</v>
      </c>
      <c r="E342" s="64">
        <v>420000</v>
      </c>
    </row>
    <row r="343" spans="2:5" x14ac:dyDescent="0.25">
      <c r="B343" s="65">
        <v>53501008</v>
      </c>
      <c r="C343" s="65" t="str">
        <f t="shared" si="5"/>
        <v>5350</v>
      </c>
      <c r="D343" s="63" t="s">
        <v>384</v>
      </c>
      <c r="E343" s="64">
        <v>0</v>
      </c>
    </row>
    <row r="344" spans="2:5" x14ac:dyDescent="0.25">
      <c r="B344" s="65">
        <v>53503001</v>
      </c>
      <c r="C344" s="65" t="str">
        <f t="shared" si="5"/>
        <v>5350</v>
      </c>
      <c r="D344" s="63" t="s">
        <v>385</v>
      </c>
      <c r="E344" s="64">
        <v>0</v>
      </c>
    </row>
    <row r="345" spans="2:5" x14ac:dyDescent="0.25">
      <c r="B345" s="65">
        <v>53503003</v>
      </c>
      <c r="C345" s="65" t="str">
        <f t="shared" si="5"/>
        <v>5350</v>
      </c>
      <c r="D345" s="63" t="s">
        <v>386</v>
      </c>
      <c r="E345" s="64">
        <v>0</v>
      </c>
    </row>
    <row r="346" spans="2:5" x14ac:dyDescent="0.25">
      <c r="B346" s="65">
        <v>53504000</v>
      </c>
      <c r="C346" s="65" t="str">
        <f t="shared" si="5"/>
        <v>5350</v>
      </c>
      <c r="D346" s="63" t="s">
        <v>387</v>
      </c>
      <c r="E346" s="64">
        <v>5791</v>
      </c>
    </row>
    <row r="347" spans="2:5" x14ac:dyDescent="0.25">
      <c r="B347" s="65">
        <v>53504029</v>
      </c>
      <c r="C347" s="65" t="str">
        <f t="shared" si="5"/>
        <v>5350</v>
      </c>
      <c r="D347" s="63" t="s">
        <v>388</v>
      </c>
      <c r="E347" s="64">
        <v>157708</v>
      </c>
    </row>
    <row r="348" spans="2:5" x14ac:dyDescent="0.25">
      <c r="B348" s="65">
        <v>53601005</v>
      </c>
      <c r="C348" s="65" t="str">
        <f t="shared" si="5"/>
        <v>5360</v>
      </c>
      <c r="D348" s="63" t="s">
        <v>389</v>
      </c>
      <c r="E348" s="64">
        <v>7</v>
      </c>
    </row>
    <row r="349" spans="2:5" x14ac:dyDescent="0.25">
      <c r="B349" s="65">
        <v>53601041</v>
      </c>
      <c r="C349" s="65" t="str">
        <f t="shared" si="5"/>
        <v>5360</v>
      </c>
      <c r="D349" s="63" t="s">
        <v>390</v>
      </c>
      <c r="E349" s="64">
        <v>166491</v>
      </c>
    </row>
    <row r="350" spans="2:5" x14ac:dyDescent="0.25">
      <c r="B350" s="65">
        <v>53601043</v>
      </c>
      <c r="C350" s="65" t="str">
        <f t="shared" si="5"/>
        <v>5360</v>
      </c>
      <c r="D350" s="63" t="s">
        <v>391</v>
      </c>
      <c r="E350" s="64">
        <v>319801</v>
      </c>
    </row>
    <row r="351" spans="2:5" x14ac:dyDescent="0.25">
      <c r="B351" s="65">
        <v>53601091</v>
      </c>
      <c r="C351" s="65" t="str">
        <f t="shared" si="5"/>
        <v>5360</v>
      </c>
      <c r="D351" s="63" t="s">
        <v>392</v>
      </c>
      <c r="E351" s="64">
        <v>0</v>
      </c>
    </row>
    <row r="352" spans="2:5" x14ac:dyDescent="0.25">
      <c r="B352" s="65">
        <v>53601202</v>
      </c>
      <c r="C352" s="65" t="str">
        <f t="shared" si="5"/>
        <v>5360</v>
      </c>
      <c r="D352" s="63" t="s">
        <v>393</v>
      </c>
      <c r="E352" s="64">
        <v>190228</v>
      </c>
    </row>
    <row r="353" spans="2:5" x14ac:dyDescent="0.25">
      <c r="B353" s="65">
        <v>53601203</v>
      </c>
      <c r="C353" s="65" t="str">
        <f t="shared" si="5"/>
        <v>5360</v>
      </c>
      <c r="D353" s="63" t="s">
        <v>394</v>
      </c>
      <c r="E353" s="64">
        <v>1551</v>
      </c>
    </row>
    <row r="354" spans="2:5" x14ac:dyDescent="0.25">
      <c r="B354" s="65">
        <v>53601204</v>
      </c>
      <c r="C354" s="65" t="str">
        <f t="shared" si="5"/>
        <v>5360</v>
      </c>
      <c r="D354" s="63" t="s">
        <v>395</v>
      </c>
      <c r="E354" s="64">
        <v>0</v>
      </c>
    </row>
    <row r="355" spans="2:5" x14ac:dyDescent="0.25">
      <c r="B355" s="65">
        <v>53601261</v>
      </c>
      <c r="C355" s="65" t="str">
        <f t="shared" si="5"/>
        <v>5360</v>
      </c>
      <c r="D355" s="63" t="s">
        <v>396</v>
      </c>
      <c r="E355" s="64">
        <v>0</v>
      </c>
    </row>
    <row r="356" spans="2:5" x14ac:dyDescent="0.25">
      <c r="B356" s="65">
        <v>53601293</v>
      </c>
      <c r="C356" s="65" t="str">
        <f t="shared" si="5"/>
        <v>5360</v>
      </c>
      <c r="D356" s="63" t="s">
        <v>397</v>
      </c>
      <c r="E356" s="64">
        <v>0</v>
      </c>
    </row>
    <row r="357" spans="2:5" x14ac:dyDescent="0.25">
      <c r="B357" s="65">
        <v>53601356</v>
      </c>
      <c r="C357" s="65" t="str">
        <f t="shared" si="5"/>
        <v>5360</v>
      </c>
      <c r="D357" s="63" t="s">
        <v>398</v>
      </c>
      <c r="E357" s="64">
        <v>0</v>
      </c>
    </row>
    <row r="358" spans="2:5" x14ac:dyDescent="0.25">
      <c r="B358" s="65">
        <v>53602005</v>
      </c>
      <c r="C358" s="65" t="str">
        <f t="shared" si="5"/>
        <v>5360</v>
      </c>
      <c r="D358" s="63" t="s">
        <v>399</v>
      </c>
      <c r="E358" s="64">
        <v>0</v>
      </c>
    </row>
    <row r="359" spans="2:5" x14ac:dyDescent="0.25">
      <c r="B359" s="65">
        <v>53602041</v>
      </c>
      <c r="C359" s="65" t="str">
        <f t="shared" si="5"/>
        <v>5360</v>
      </c>
      <c r="D359" s="63" t="s">
        <v>400</v>
      </c>
      <c r="E359" s="64">
        <v>678394</v>
      </c>
    </row>
    <row r="360" spans="2:5" x14ac:dyDescent="0.25">
      <c r="B360" s="65">
        <v>53602043</v>
      </c>
      <c r="C360" s="65" t="str">
        <f t="shared" si="5"/>
        <v>5360</v>
      </c>
      <c r="D360" s="63" t="s">
        <v>401</v>
      </c>
      <c r="E360" s="64">
        <v>4436</v>
      </c>
    </row>
    <row r="361" spans="2:5" x14ac:dyDescent="0.25">
      <c r="B361" s="65">
        <v>53602202</v>
      </c>
      <c r="C361" s="65" t="str">
        <f t="shared" si="5"/>
        <v>5360</v>
      </c>
      <c r="D361" s="63" t="s">
        <v>402</v>
      </c>
      <c r="E361" s="64">
        <v>269765</v>
      </c>
    </row>
    <row r="362" spans="2:5" x14ac:dyDescent="0.25">
      <c r="B362" s="65">
        <v>53602203</v>
      </c>
      <c r="C362" s="65" t="str">
        <f t="shared" si="5"/>
        <v>5360</v>
      </c>
      <c r="D362" s="63" t="s">
        <v>403</v>
      </c>
      <c r="E362" s="64">
        <v>0</v>
      </c>
    </row>
    <row r="363" spans="2:5" x14ac:dyDescent="0.25">
      <c r="B363" s="65">
        <v>53602253</v>
      </c>
      <c r="C363" s="65" t="str">
        <f t="shared" si="5"/>
        <v>5360</v>
      </c>
      <c r="D363" s="63" t="s">
        <v>404</v>
      </c>
      <c r="E363" s="64">
        <v>0</v>
      </c>
    </row>
    <row r="364" spans="2:5" x14ac:dyDescent="0.25">
      <c r="B364" s="65">
        <v>53602261</v>
      </c>
      <c r="C364" s="65" t="str">
        <f t="shared" si="5"/>
        <v>5360</v>
      </c>
      <c r="D364" s="63" t="s">
        <v>405</v>
      </c>
      <c r="E364" s="64">
        <v>514677</v>
      </c>
    </row>
    <row r="365" spans="2:5" x14ac:dyDescent="0.25">
      <c r="B365" s="65">
        <v>53602263</v>
      </c>
      <c r="C365" s="65" t="str">
        <f t="shared" si="5"/>
        <v>5360</v>
      </c>
      <c r="D365" s="63" t="s">
        <v>406</v>
      </c>
      <c r="E365" s="64">
        <v>0</v>
      </c>
    </row>
    <row r="366" spans="2:5" x14ac:dyDescent="0.25">
      <c r="B366" s="65">
        <v>53602293</v>
      </c>
      <c r="C366" s="65" t="str">
        <f t="shared" si="5"/>
        <v>5360</v>
      </c>
      <c r="D366" s="63" t="s">
        <v>407</v>
      </c>
      <c r="E366" s="64">
        <v>0</v>
      </c>
    </row>
    <row r="367" spans="2:5" x14ac:dyDescent="0.25">
      <c r="B367" s="65">
        <v>53602356</v>
      </c>
      <c r="C367" s="65" t="str">
        <f t="shared" si="5"/>
        <v>5360</v>
      </c>
      <c r="D367" s="63" t="s">
        <v>408</v>
      </c>
      <c r="E367" s="64">
        <v>0</v>
      </c>
    </row>
    <row r="368" spans="2:5" x14ac:dyDescent="0.25">
      <c r="B368" s="65">
        <v>53703021</v>
      </c>
      <c r="C368" s="65" t="str">
        <f t="shared" si="5"/>
        <v>5370</v>
      </c>
      <c r="D368" s="63" t="s">
        <v>409</v>
      </c>
      <c r="E368" s="64">
        <v>0</v>
      </c>
    </row>
    <row r="369" spans="2:5" x14ac:dyDescent="0.25">
      <c r="B369" s="65">
        <v>53703047</v>
      </c>
      <c r="C369" s="65" t="str">
        <f t="shared" si="5"/>
        <v>5370</v>
      </c>
      <c r="D369" s="63" t="s">
        <v>410</v>
      </c>
      <c r="E369" s="64">
        <v>17357</v>
      </c>
    </row>
    <row r="370" spans="2:5" x14ac:dyDescent="0.25">
      <c r="B370" s="65">
        <v>53801003</v>
      </c>
      <c r="C370" s="65" t="str">
        <f t="shared" si="5"/>
        <v>5380</v>
      </c>
      <c r="D370" s="63" t="s">
        <v>411</v>
      </c>
      <c r="E370" s="64">
        <v>473274</v>
      </c>
    </row>
    <row r="371" spans="2:5" x14ac:dyDescent="0.25">
      <c r="B371" s="65">
        <v>53801007</v>
      </c>
      <c r="C371" s="65" t="str">
        <f t="shared" si="5"/>
        <v>5380</v>
      </c>
      <c r="D371" s="63" t="s">
        <v>412</v>
      </c>
      <c r="E371" s="64">
        <v>282946</v>
      </c>
    </row>
    <row r="372" spans="2:5" x14ac:dyDescent="0.25">
      <c r="B372" s="65">
        <v>53801008</v>
      </c>
      <c r="C372" s="65" t="str">
        <f t="shared" si="5"/>
        <v>5380</v>
      </c>
      <c r="D372" s="63" t="s">
        <v>413</v>
      </c>
      <c r="E372" s="64">
        <v>58188</v>
      </c>
    </row>
    <row r="373" spans="2:5" x14ac:dyDescent="0.25">
      <c r="B373" s="65">
        <v>54501000</v>
      </c>
      <c r="C373" s="65" t="str">
        <f t="shared" si="5"/>
        <v>5450</v>
      </c>
      <c r="D373" s="63" t="s">
        <v>414</v>
      </c>
      <c r="E373" s="64">
        <v>3021328</v>
      </c>
    </row>
    <row r="374" spans="2:5" x14ac:dyDescent="0.25">
      <c r="B374" s="65">
        <v>54501023</v>
      </c>
      <c r="C374" s="65" t="str">
        <f t="shared" si="5"/>
        <v>5450</v>
      </c>
      <c r="D374" s="63" t="s">
        <v>415</v>
      </c>
      <c r="E374" s="64">
        <v>3323353</v>
      </c>
    </row>
    <row r="375" spans="2:5" x14ac:dyDescent="0.25">
      <c r="B375" s="65">
        <v>54601001</v>
      </c>
      <c r="C375" s="65" t="str">
        <f t="shared" si="5"/>
        <v>5460</v>
      </c>
      <c r="D375" s="63" t="s">
        <v>416</v>
      </c>
      <c r="E375" s="64">
        <v>-326363</v>
      </c>
    </row>
  </sheetData>
  <mergeCells count="1">
    <mergeCell ref="B4:E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83"/>
  <sheetViews>
    <sheetView showGridLines="0" workbookViewId="0">
      <selection activeCell="B8" sqref="B8:D382"/>
    </sheetView>
  </sheetViews>
  <sheetFormatPr defaultRowHeight="15" x14ac:dyDescent="0.25"/>
  <cols>
    <col min="1" max="1" width="4.28515625" customWidth="1"/>
    <col min="2" max="2" width="11.140625" bestFit="1" customWidth="1"/>
    <col min="3" max="3" width="50" bestFit="1" customWidth="1"/>
    <col min="4" max="4" width="11.5703125" bestFit="1" customWidth="1"/>
    <col min="6" max="6" width="13.28515625" bestFit="1" customWidth="1"/>
    <col min="7" max="7" width="11.5703125" bestFit="1" customWidth="1"/>
  </cols>
  <sheetData>
    <row r="3" spans="2:8" ht="15.75" thickBot="1" x14ac:dyDescent="0.3"/>
    <row r="4" spans="2:8" ht="15.75" thickBot="1" x14ac:dyDescent="0.3">
      <c r="B4" s="100" t="s">
        <v>481</v>
      </c>
      <c r="C4" s="100"/>
      <c r="D4" s="100"/>
      <c r="E4" s="100"/>
      <c r="F4" s="100"/>
      <c r="G4" s="100"/>
      <c r="H4" s="3"/>
    </row>
    <row r="5" spans="2:8" ht="15.75" thickBot="1" x14ac:dyDescent="0.3">
      <c r="B5" s="100"/>
      <c r="C5" s="100"/>
      <c r="D5" s="100"/>
      <c r="E5" s="100"/>
      <c r="F5" s="100"/>
      <c r="G5" s="100"/>
    </row>
    <row r="6" spans="2:8" ht="15.75" thickBot="1" x14ac:dyDescent="0.3">
      <c r="B6" s="100"/>
      <c r="C6" s="100"/>
      <c r="D6" s="100"/>
      <c r="E6" s="100"/>
      <c r="F6" s="100"/>
      <c r="G6" s="100"/>
    </row>
    <row r="7" spans="2:8" x14ac:dyDescent="0.25">
      <c r="C7" s="3"/>
    </row>
    <row r="8" spans="2:8" x14ac:dyDescent="0.25">
      <c r="B8" s="91" t="s">
        <v>472</v>
      </c>
      <c r="C8" s="92" t="s">
        <v>473</v>
      </c>
      <c r="D8" s="93" t="s">
        <v>474</v>
      </c>
      <c r="F8" s="84" t="s">
        <v>417</v>
      </c>
      <c r="G8" s="84" t="s">
        <v>419</v>
      </c>
    </row>
    <row r="9" spans="2:8" x14ac:dyDescent="0.25">
      <c r="B9" s="65">
        <v>10101002</v>
      </c>
      <c r="C9" s="65" t="str">
        <f>VLOOKUP(B9:B380,'4.'!$B$8:$D$375,3,0)</f>
        <v>CAJA  - FONDO FIJO</v>
      </c>
      <c r="D9" s="64">
        <f>VLOOKUP(B9:B380,'4.'!$B$8:$E$375,4,0)</f>
        <v>0</v>
      </c>
      <c r="F9" s="66" t="str">
        <f>C63</f>
        <v>ACTIVO</v>
      </c>
      <c r="G9" s="99">
        <f>VLOOKUP(F9,C9:D380,2,0)</f>
        <v>21244228</v>
      </c>
    </row>
    <row r="10" spans="2:8" x14ac:dyDescent="0.25">
      <c r="B10" s="65">
        <v>10102000</v>
      </c>
      <c r="C10" s="65" t="str">
        <f>VLOOKUP(B10:B380,'4.'!$B$8:$D$375,3,0)</f>
        <v>CAJA MONEDA EXTRANJERA</v>
      </c>
      <c r="D10" s="64">
        <f>VLOOKUP(B10:B380,'4.'!$B$8:$E$375,4,0)</f>
        <v>1661177</v>
      </c>
      <c r="F10" s="66" t="s">
        <v>476</v>
      </c>
      <c r="G10" s="99">
        <f>VLOOKUP(F10,$C$9:$D$380,2,0)</f>
        <v>-13725699</v>
      </c>
    </row>
    <row r="11" spans="2:8" x14ac:dyDescent="0.25">
      <c r="B11" s="65">
        <v>10102999</v>
      </c>
      <c r="C11" s="65" t="str">
        <f>VLOOKUP(B11:B382,'4.'!$B$8:$D$375,3,0)</f>
        <v>AJUSTE DE CONVERSION</v>
      </c>
      <c r="D11" s="64">
        <f>VLOOKUP(B11:B382,'4.'!$B$8:$E$375,4,0)</f>
        <v>767</v>
      </c>
      <c r="F11" s="66" t="str">
        <f>C127</f>
        <v>PATRIMONIO</v>
      </c>
      <c r="G11" s="99">
        <f>VLOOKUP(F11,$C$9:$D$380,2,0)</f>
        <v>-7282898</v>
      </c>
    </row>
    <row r="12" spans="2:8" x14ac:dyDescent="0.25">
      <c r="B12" s="65" t="s">
        <v>47</v>
      </c>
      <c r="C12" s="65" t="str">
        <f>VLOOKUP(B12:B383,'4.'!$B$8:$D$375,3,0)</f>
        <v>CITIBANK N.A- SALDOS</v>
      </c>
      <c r="D12" s="64">
        <f>VLOOKUP(B12:B383,'4.'!$B$8:$E$375,4,0)</f>
        <v>0</v>
      </c>
      <c r="F12" s="66" t="str">
        <f>C153</f>
        <v xml:space="preserve">INGRESO </v>
      </c>
      <c r="G12" s="99">
        <f>VLOOKUP(F12,$C$9:$D$380,2,0)</f>
        <v>-2918172</v>
      </c>
    </row>
    <row r="13" spans="2:8" x14ac:dyDescent="0.25">
      <c r="B13" s="65" t="s">
        <v>49</v>
      </c>
      <c r="C13" s="65" t="str">
        <f>VLOOKUP(B13:B384,'4.'!$B$8:$D$375,3,0)</f>
        <v>BANCOLOMBIA - COMPENSACIÓN</v>
      </c>
      <c r="D13" s="64">
        <f>VLOOKUP(B13:B384,'4.'!$B$8:$E$375,4,0)</f>
        <v>0</v>
      </c>
      <c r="F13" s="66" t="str">
        <f>C381</f>
        <v xml:space="preserve">GASTO </v>
      </c>
      <c r="G13" s="99">
        <f>D381</f>
        <v>2682541</v>
      </c>
    </row>
    <row r="14" spans="2:8" x14ac:dyDescent="0.25">
      <c r="B14" s="65" t="s">
        <v>51</v>
      </c>
      <c r="C14" s="65" t="str">
        <f>VLOOKUP(B14:B385,'4.'!$B$8:$D$375,3,0)</f>
        <v>CORREVAL - SALDOS</v>
      </c>
      <c r="D14" s="64">
        <f>VLOOKUP(B14:B385,'4.'!$B$8:$E$375,4,0)</f>
        <v>0</v>
      </c>
    </row>
    <row r="15" spans="2:8" x14ac:dyDescent="0.25">
      <c r="B15" s="65" t="s">
        <v>53</v>
      </c>
      <c r="C15" s="65" t="str">
        <f>VLOOKUP(B15:B386,'4.'!$B$8:$D$375,3,0)</f>
        <v>BBVA - SALDOS</v>
      </c>
      <c r="D15" s="64">
        <f>VLOOKUP(B15:B386,'4.'!$B$8:$E$375,4,0)</f>
        <v>371058</v>
      </c>
    </row>
    <row r="16" spans="2:8" x14ac:dyDescent="0.25">
      <c r="B16" s="65" t="s">
        <v>55</v>
      </c>
      <c r="C16" s="65" t="str">
        <f>VLOOKUP(B16:B387,'4.'!$B$8:$D$375,3,0)</f>
        <v>BBVA - DEPÓSITOS</v>
      </c>
      <c r="D16" s="64">
        <f>VLOOKUP(B16:B387,'4.'!$B$8:$E$375,4,0)</f>
        <v>0</v>
      </c>
    </row>
    <row r="17" spans="2:4" x14ac:dyDescent="0.25">
      <c r="B17" s="65" t="s">
        <v>57</v>
      </c>
      <c r="C17" s="65" t="str">
        <f>VLOOKUP(B17:B388,'4.'!$B$8:$D$375,3,0)</f>
        <v>BBVA - PAGOS</v>
      </c>
      <c r="D17" s="64">
        <f>VLOOKUP(B17:B388,'4.'!$B$8:$E$375,4,0)</f>
        <v>-136985</v>
      </c>
    </row>
    <row r="18" spans="2:4" x14ac:dyDescent="0.25">
      <c r="B18" s="65" t="s">
        <v>59</v>
      </c>
      <c r="C18" s="65" t="str">
        <f>VLOOKUP(B18:B389,'4.'!$B$8:$D$375,3,0)</f>
        <v>BBVA - COMPENSACIÓN</v>
      </c>
      <c r="D18" s="64">
        <f>VLOOKUP(B18:B389,'4.'!$B$8:$E$375,4,0)</f>
        <v>2510</v>
      </c>
    </row>
    <row r="19" spans="2:4" x14ac:dyDescent="0.25">
      <c r="B19" s="65" t="s">
        <v>61</v>
      </c>
      <c r="C19" s="65" t="str">
        <f>VLOOKUP(B19:B390,'4.'!$B$8:$D$375,3,0)</f>
        <v>BBVA - 305-003683 - DEP.BCO Y NO LIBRO</v>
      </c>
      <c r="D19" s="64">
        <f>VLOOKUP(B19:B390,'4.'!$B$8:$E$375,4,0)</f>
        <v>-454</v>
      </c>
    </row>
    <row r="20" spans="2:4" x14ac:dyDescent="0.25">
      <c r="B20" s="65" t="s">
        <v>63</v>
      </c>
      <c r="C20" s="65" t="str">
        <f>VLOOKUP(B20:B391,'4.'!$B$8:$D$375,3,0)</f>
        <v>BBVA - SALDOS CTA 305002198</v>
      </c>
      <c r="D20" s="64">
        <f>VLOOKUP(B20:B391,'4.'!$B$8:$E$375,4,0)</f>
        <v>10452</v>
      </c>
    </row>
    <row r="21" spans="2:4" x14ac:dyDescent="0.25">
      <c r="B21" s="65" t="s">
        <v>65</v>
      </c>
      <c r="C21" s="65" t="str">
        <f>VLOOKUP(B21:B392,'4.'!$B$8:$D$375,3,0)</f>
        <v>BBVA - DEPÓSITOS CTA 305002198</v>
      </c>
      <c r="D21" s="64">
        <f>VLOOKUP(B21:B392,'4.'!$B$8:$E$375,4,0)</f>
        <v>0</v>
      </c>
    </row>
    <row r="22" spans="2:4" x14ac:dyDescent="0.25">
      <c r="B22" s="65" t="s">
        <v>67</v>
      </c>
      <c r="C22" s="65" t="str">
        <f>VLOOKUP(B22:B393,'4.'!$B$8:$D$375,3,0)</f>
        <v>BBVA - PAGOS CTA 305002198</v>
      </c>
      <c r="D22" s="64">
        <f>VLOOKUP(B22:B393,'4.'!$B$8:$E$375,4,0)</f>
        <v>-816</v>
      </c>
    </row>
    <row r="23" spans="2:4" x14ac:dyDescent="0.25">
      <c r="B23" s="65" t="s">
        <v>69</v>
      </c>
      <c r="C23" s="65" t="str">
        <f>VLOOKUP(B23:B394,'4.'!$B$8:$D$375,3,0)</f>
        <v>BBVA - COMPENSACIÓN CTA 305002198</v>
      </c>
      <c r="D23" s="64">
        <f>VLOOKUP(B23:B394,'4.'!$B$8:$E$375,4,0)</f>
        <v>607</v>
      </c>
    </row>
    <row r="24" spans="2:4" x14ac:dyDescent="0.25">
      <c r="B24" s="65" t="s">
        <v>71</v>
      </c>
      <c r="C24" s="65" t="str">
        <f>VLOOKUP(B24:B395,'4.'!$B$8:$D$375,3,0)</f>
        <v>BBVA FIDUCIA SALDOS</v>
      </c>
      <c r="D24" s="64">
        <f>VLOOKUP(B24:B395,'4.'!$B$8:$E$375,4,0)</f>
        <v>1179827</v>
      </c>
    </row>
    <row r="25" spans="2:4" x14ac:dyDescent="0.25">
      <c r="B25" s="65" t="s">
        <v>73</v>
      </c>
      <c r="C25" s="65" t="str">
        <f>VLOOKUP(B25:B396,'4.'!$B$8:$D$375,3,0)</f>
        <v>BBVA FIDUCIA COMPENSACION</v>
      </c>
      <c r="D25" s="64">
        <f>VLOOKUP(B25:B396,'4.'!$B$8:$E$375,4,0)</f>
        <v>0</v>
      </c>
    </row>
    <row r="26" spans="2:4" x14ac:dyDescent="0.25">
      <c r="B26" s="65" t="s">
        <v>75</v>
      </c>
      <c r="C26" s="65" t="str">
        <f>VLOOKUP(B26:B397,'4.'!$B$8:$D$375,3,0)</f>
        <v>BBVA NY - SALDOS</v>
      </c>
      <c r="D26" s="64">
        <f>VLOOKUP(B26:B397,'4.'!$B$8:$E$375,4,0)</f>
        <v>0</v>
      </c>
    </row>
    <row r="27" spans="2:4" x14ac:dyDescent="0.25">
      <c r="B27" s="65">
        <v>10301001</v>
      </c>
      <c r="C27" s="65" t="str">
        <f>VLOOKUP(B27:B398,'4.'!$B$8:$D$375,3,0)</f>
        <v>CUENTAS COMERCIALES POR COBRAR GRUPO HO</v>
      </c>
      <c r="D27" s="64">
        <f>VLOOKUP(B27:B398,'4.'!$B$8:$E$375,4,0)</f>
        <v>9184733</v>
      </c>
    </row>
    <row r="28" spans="2:4" x14ac:dyDescent="0.25">
      <c r="B28" s="65">
        <v>10301997</v>
      </c>
      <c r="C28" s="65" t="str">
        <f>VLOOKUP(B28:B399,'4.'!$B$8:$D$375,3,0)</f>
        <v>AJUSTE DE CONVERSION</v>
      </c>
      <c r="D28" s="64">
        <f>VLOOKUP(B28:B399,'4.'!$B$8:$E$375,4,0)</f>
        <v>-32535</v>
      </c>
    </row>
    <row r="29" spans="2:4" x14ac:dyDescent="0.25">
      <c r="B29" s="65">
        <v>10303001</v>
      </c>
      <c r="C29" s="65" t="str">
        <f>VLOOKUP(B29:B400,'4.'!$B$8:$D$375,3,0)</f>
        <v>DEUDORES COMERCIALES EXTERIOR</v>
      </c>
      <c r="D29" s="64">
        <f>VLOOKUP(B29:B400,'4.'!$B$8:$E$375,4,0)</f>
        <v>0</v>
      </c>
    </row>
    <row r="30" spans="2:4" x14ac:dyDescent="0.25">
      <c r="B30" s="65">
        <v>10303997</v>
      </c>
      <c r="C30" s="65" t="str">
        <f>VLOOKUP(B30:B401,'4.'!$B$8:$D$375,3,0)</f>
        <v>AJUSTE DE CONVERSIÓN</v>
      </c>
      <c r="D30" s="64">
        <f>VLOOKUP(B30:B401,'4.'!$B$8:$E$375,4,0)</f>
        <v>0</v>
      </c>
    </row>
    <row r="31" spans="2:4" x14ac:dyDescent="0.25">
      <c r="B31" s="65">
        <v>10403000</v>
      </c>
      <c r="C31" s="65" t="str">
        <f>VLOOKUP(B31:B402,'4.'!$B$8:$D$375,3,0)</f>
        <v>OTRAS CUENTAS POR COBRAR TERCEROS</v>
      </c>
      <c r="D31" s="64">
        <f>VLOOKUP(B31:B402,'4.'!$B$8:$E$375,4,0)</f>
        <v>0</v>
      </c>
    </row>
    <row r="32" spans="2:4" x14ac:dyDescent="0.25">
      <c r="B32" s="65">
        <v>10403002</v>
      </c>
      <c r="C32" s="65" t="str">
        <f>VLOOKUP(B32:B403,'4.'!$B$8:$D$375,3,0)</f>
        <v>OTRAS CUENTAS POR COBRAR ANTICIPOS TRAB</v>
      </c>
      <c r="D32" s="64">
        <f>VLOOKUP(B32:B403,'4.'!$B$8:$E$375,4,0)</f>
        <v>984</v>
      </c>
    </row>
    <row r="33" spans="2:4" x14ac:dyDescent="0.25">
      <c r="B33" s="65">
        <v>10403003</v>
      </c>
      <c r="C33" s="65" t="str">
        <f>VLOOKUP(B33:B404,'4.'!$B$8:$D$375,3,0)</f>
        <v>OTRAS CUENTAS POR COBRAR TRABAJADORES E</v>
      </c>
      <c r="D33" s="64">
        <f>VLOOKUP(B33:B404,'4.'!$B$8:$E$375,4,0)</f>
        <v>352</v>
      </c>
    </row>
    <row r="34" spans="2:4" x14ac:dyDescent="0.25">
      <c r="B34" s="65">
        <v>10403004</v>
      </c>
      <c r="C34" s="65" t="str">
        <f>VLOOKUP(B34:B405,'4.'!$B$8:$D$375,3,0)</f>
        <v>OTRAS CUENTAS POR COBRAR TRABAJADORES V</v>
      </c>
      <c r="D34" s="64">
        <f>VLOOKUP(B34:B405,'4.'!$B$8:$E$375,4,0)</f>
        <v>188981</v>
      </c>
    </row>
    <row r="35" spans="2:4" x14ac:dyDescent="0.25">
      <c r="B35" s="65">
        <v>10403008</v>
      </c>
      <c r="C35" s="65" t="str">
        <f>VLOOKUP(B35:B406,'4.'!$B$8:$D$375,3,0)</f>
        <v>OTRAS CUENTAS POR COBRAR TRABAJADORES-O</v>
      </c>
      <c r="D35" s="64">
        <f>VLOOKUP(B35:B406,'4.'!$B$8:$E$375,4,0)</f>
        <v>19356</v>
      </c>
    </row>
    <row r="36" spans="2:4" x14ac:dyDescent="0.25">
      <c r="B36" s="65">
        <v>10403053</v>
      </c>
      <c r="C36" s="65" t="str">
        <f>VLOOKUP(B36:B407,'4.'!$B$8:$D$375,3,0)</f>
        <v>OTRAS CUENTAS POR COBRAR A EMPLEADOS</v>
      </c>
      <c r="D36" s="64">
        <f>VLOOKUP(B36:B407,'4.'!$B$8:$E$375,4,0)</f>
        <v>7154</v>
      </c>
    </row>
    <row r="37" spans="2:4" x14ac:dyDescent="0.25">
      <c r="B37" s="65">
        <v>10403067</v>
      </c>
      <c r="C37" s="65" t="str">
        <f>VLOOKUP(B37:B408,'4.'!$B$8:$D$375,3,0)</f>
        <v>OTRAS CxC TRABAJADORES SEGURO OBLIGATOR</v>
      </c>
      <c r="D37" s="64">
        <f>VLOOKUP(B37:B408,'4.'!$B$8:$E$375,4,0)</f>
        <v>0</v>
      </c>
    </row>
    <row r="38" spans="2:4" x14ac:dyDescent="0.25">
      <c r="B38" s="65">
        <v>10403068</v>
      </c>
      <c r="C38" s="65" t="str">
        <f>VLOOKUP(B38:B409,'4.'!$B$8:$D$375,3,0)</f>
        <v>OTRAS CxC TRABAJADORES SEGURO VEHICULO</v>
      </c>
      <c r="D38" s="64">
        <f>VLOOKUP(B38:B409,'4.'!$B$8:$E$375,4,0)</f>
        <v>0</v>
      </c>
    </row>
    <row r="39" spans="2:4" x14ac:dyDescent="0.25">
      <c r="B39" s="65">
        <v>10403082</v>
      </c>
      <c r="C39" s="65" t="str">
        <f>VLOOKUP(B39:B410,'4.'!$B$8:$D$375,3,0)</f>
        <v>Otras Cuentas por Cobrar P-CARD</v>
      </c>
      <c r="D39" s="64">
        <f>VLOOKUP(B39:B410,'4.'!$B$8:$E$375,4,0)</f>
        <v>2169</v>
      </c>
    </row>
    <row r="40" spans="2:4" x14ac:dyDescent="0.25">
      <c r="B40" s="65">
        <v>10403083</v>
      </c>
      <c r="C40" s="65" t="str">
        <f>VLOOKUP(B40:B411,'4.'!$B$8:$D$375,3,0)</f>
        <v>Otras Cuentas por Cobrar T&amp;E (Travel an</v>
      </c>
      <c r="D40" s="64">
        <f>VLOOKUP(B40:B411,'4.'!$B$8:$E$375,4,0)</f>
        <v>0</v>
      </c>
    </row>
    <row r="41" spans="2:4" x14ac:dyDescent="0.25">
      <c r="B41" s="65">
        <v>10403112</v>
      </c>
      <c r="C41" s="65" t="str">
        <f>VLOOKUP(B41:B412,'4.'!$B$8:$D$375,3,0)</f>
        <v>ANTICIPO PARA GASTOS DE VIAJE</v>
      </c>
      <c r="D41" s="64">
        <f>VLOOKUP(B41:B412,'4.'!$B$8:$E$375,4,0)</f>
        <v>300</v>
      </c>
    </row>
    <row r="42" spans="2:4" x14ac:dyDescent="0.25">
      <c r="B42" s="65">
        <v>10403999</v>
      </c>
      <c r="C42" s="65" t="str">
        <f>VLOOKUP(B42:B413,'4.'!$B$8:$D$375,3,0)</f>
        <v>AJUSTE DE CONVERSIÓN</v>
      </c>
      <c r="D42" s="64">
        <f>VLOOKUP(B42:B413,'4.'!$B$8:$E$375,4,0)</f>
        <v>0</v>
      </c>
    </row>
    <row r="43" spans="2:4" x14ac:dyDescent="0.25">
      <c r="B43" s="65">
        <v>10404001</v>
      </c>
      <c r="C43" s="65" t="str">
        <f>VLOOKUP(B43:B414,'4.'!$B$8:$D$375,3,0)</f>
        <v>ANTICIPO DE IMPUESTO DE RENTA Y COMPLEM</v>
      </c>
      <c r="D43" s="64">
        <f>VLOOKUP(B43:B414,'4.'!$B$8:$E$375,4,0)</f>
        <v>1428276</v>
      </c>
    </row>
    <row r="44" spans="2:4" x14ac:dyDescent="0.25">
      <c r="B44" s="65">
        <v>10404003</v>
      </c>
      <c r="C44" s="65" t="str">
        <f>VLOOKUP(B44:B415,'4.'!$B$8:$D$375,3,0)</f>
        <v>SOBRANTES EN LIQUIDACION PRIVADA DE IMP</v>
      </c>
      <c r="D44" s="64">
        <f>VLOOKUP(B44:B415,'4.'!$B$8:$E$375,4,0)</f>
        <v>1543283</v>
      </c>
    </row>
    <row r="45" spans="2:4" x14ac:dyDescent="0.25">
      <c r="B45" s="65">
        <v>10404007</v>
      </c>
      <c r="C45" s="65" t="str">
        <f>VLOOKUP(B45:B416,'4.'!$B$8:$D$375,3,0)</f>
        <v>AUTORETENCION OTROS CONCEPTOS(ANTES AUT</v>
      </c>
      <c r="D45" s="64">
        <f>VLOOKUP(B45:B416,'4.'!$B$8:$E$375,4,0)</f>
        <v>347034</v>
      </c>
    </row>
    <row r="46" spans="2:4" x14ac:dyDescent="0.25">
      <c r="B46" s="65">
        <v>10404008</v>
      </c>
      <c r="C46" s="65" t="str">
        <f>VLOOKUP(B46:B417,'4.'!$B$8:$D$375,3,0)</f>
        <v>RETENCIÓN EN LA FUENTE A FAVOR</v>
      </c>
      <c r="D46" s="64">
        <f>VLOOKUP(B46:B417,'4.'!$B$8:$E$375,4,0)</f>
        <v>486026</v>
      </c>
    </row>
    <row r="47" spans="2:4" x14ac:dyDescent="0.25">
      <c r="B47" s="65">
        <v>10404012</v>
      </c>
      <c r="C47" s="65" t="str">
        <f>VLOOKUP(B47:B418,'4.'!$B$8:$D$375,3,0)</f>
        <v>OTROS IMPUESTOS</v>
      </c>
      <c r="D47" s="64">
        <f>VLOOKUP(B47:B418,'4.'!$B$8:$E$375,4,0)</f>
        <v>0</v>
      </c>
    </row>
    <row r="48" spans="2:4" x14ac:dyDescent="0.25">
      <c r="B48" s="65">
        <v>10605000</v>
      </c>
      <c r="C48" s="65" t="str">
        <f>VLOOKUP(B48:B419,'4.'!$B$8:$D$375,3,0)</f>
        <v>OTROS GASTOS PAGADOS POR ANTICIPADO</v>
      </c>
      <c r="D48" s="64">
        <f>VLOOKUP(B48:B419,'4.'!$B$8:$E$375,4,0)</f>
        <v>825562</v>
      </c>
    </row>
    <row r="49" spans="2:4" x14ac:dyDescent="0.25">
      <c r="B49" s="65">
        <v>10605023</v>
      </c>
      <c r="C49" s="65" t="str">
        <f>VLOOKUP(B49:B420,'4.'!$B$8:$D$375,3,0)</f>
        <v>CHEQUES CANASTA</v>
      </c>
      <c r="D49" s="64">
        <f>VLOOKUP(B49:B420,'4.'!$B$8:$E$375,4,0)</f>
        <v>0</v>
      </c>
    </row>
    <row r="50" spans="2:4" x14ac:dyDescent="0.25">
      <c r="B50" s="65">
        <v>10606010</v>
      </c>
      <c r="C50" s="65" t="str">
        <f>VLOOKUP(B50:B421,'4.'!$B$8:$D$375,3,0)</f>
        <v>ANTICIPO A PROVEEDORES GRUPO</v>
      </c>
      <c r="D50" s="64">
        <f>VLOOKUP(B50:B421,'4.'!$B$8:$E$375,4,0)</f>
        <v>0</v>
      </c>
    </row>
    <row r="51" spans="2:4" x14ac:dyDescent="0.25">
      <c r="B51" s="65">
        <v>10606012</v>
      </c>
      <c r="C51" s="65" t="str">
        <f>VLOOKUP(B51:B422,'4.'!$B$8:$D$375,3,0)</f>
        <v>ANTICIPO A PROVEEDORES</v>
      </c>
      <c r="D51" s="64">
        <f>VLOOKUP(B51:B422,'4.'!$B$8:$E$375,4,0)</f>
        <v>0</v>
      </c>
    </row>
    <row r="52" spans="2:4" x14ac:dyDescent="0.25">
      <c r="B52" s="65">
        <v>10606999</v>
      </c>
      <c r="C52" s="65" t="str">
        <f>VLOOKUP(B52:B423,'4.'!$B$8:$D$375,3,0)</f>
        <v>AJUSTE DE CONVERSIÓN</v>
      </c>
      <c r="D52" s="64">
        <f>VLOOKUP(B52:B423,'4.'!$B$8:$E$375,4,0)</f>
        <v>0</v>
      </c>
    </row>
    <row r="53" spans="2:4" x14ac:dyDescent="0.25">
      <c r="B53" s="65">
        <v>10802001</v>
      </c>
      <c r="C53" s="65" t="str">
        <f>VLOOKUP(B53:B424,'4.'!$B$8:$D$375,3,0)</f>
        <v>HA-C.H.OFICINAS</v>
      </c>
      <c r="D53" s="64">
        <f>VLOOKUP(B53:B424,'4.'!$B$8:$E$375,4,0)</f>
        <v>3322136</v>
      </c>
    </row>
    <row r="54" spans="2:4" x14ac:dyDescent="0.25">
      <c r="B54" s="65">
        <v>10805002</v>
      </c>
      <c r="C54" s="65" t="str">
        <f>VLOOKUP(B54:B425,'4.'!$B$8:$D$375,3,0)</f>
        <v>HA-C.H.EQUIPO DE PROCESAMIENTO DE DATOS</v>
      </c>
      <c r="D54" s="64">
        <f>VLOOKUP(B54:B425,'4.'!$B$8:$E$375,4,0)</f>
        <v>1341395</v>
      </c>
    </row>
    <row r="55" spans="2:4" x14ac:dyDescent="0.25">
      <c r="B55" s="65">
        <v>10805003</v>
      </c>
      <c r="C55" s="65" t="str">
        <f>VLOOKUP(B55:B426,'4.'!$B$8:$D$375,3,0)</f>
        <v>HA-C.H.EQUIPO DE TELECOMUNICACIONES</v>
      </c>
      <c r="D55" s="64">
        <f>VLOOKUP(B55:B426,'4.'!$B$8:$E$375,4,0)</f>
        <v>119558</v>
      </c>
    </row>
    <row r="56" spans="2:4" x14ac:dyDescent="0.25">
      <c r="B56" s="65">
        <v>10805021</v>
      </c>
      <c r="C56" s="65" t="str">
        <f>VLOOKUP(B56:B427,'4.'!$B$8:$D$375,3,0)</f>
        <v>HA-CH. MUEBLES Y ENSERES</v>
      </c>
      <c r="D56" s="64">
        <f>VLOOKUP(B56:B427,'4.'!$B$8:$E$375,4,0)</f>
        <v>2958883</v>
      </c>
    </row>
    <row r="57" spans="2:4" x14ac:dyDescent="0.25">
      <c r="B57" s="65">
        <v>10820001</v>
      </c>
      <c r="C57" s="65" t="str">
        <f>VLOOKUP(B57:B428,'4.'!$B$8:$D$375,3,0)</f>
        <v>HA-OBR.EN PROC.-CONSTRUCCIONES Y EDIFIC</v>
      </c>
      <c r="D57" s="64">
        <f>VLOOKUP(B57:B428,'4.'!$B$8:$E$375,4,0)</f>
        <v>0</v>
      </c>
    </row>
    <row r="58" spans="2:4" x14ac:dyDescent="0.25">
      <c r="B58" s="65">
        <v>10852001</v>
      </c>
      <c r="C58" s="65" t="str">
        <f>VLOOKUP(B58:B429,'4.'!$B$8:$D$375,3,0)</f>
        <v>HA-DEP.CONSTRUCCIONES Y EDIFICACIONES</v>
      </c>
      <c r="D58" s="64">
        <f>VLOOKUP(B58:B429,'4.'!$B$8:$E$375,4,0)</f>
        <v>-2208703</v>
      </c>
    </row>
    <row r="59" spans="2:4" x14ac:dyDescent="0.25">
      <c r="B59" s="65">
        <v>10855001</v>
      </c>
      <c r="C59" s="65" t="str">
        <f>VLOOKUP(B59:B430,'4.'!$B$8:$D$375,3,0)</f>
        <v>HA- DEP. MUEBLES Y EQUIPO DE OFICINA</v>
      </c>
      <c r="D59" s="64">
        <f>VLOOKUP(B59:B430,'4.'!$B$8:$E$375,4,0)</f>
        <v>-1023708</v>
      </c>
    </row>
    <row r="60" spans="2:4" x14ac:dyDescent="0.25">
      <c r="B60" s="65">
        <v>10855002</v>
      </c>
      <c r="C60" s="65" t="str">
        <f>VLOOKUP(B60:B431,'4.'!$B$8:$D$375,3,0)</f>
        <v>HA-DEP.EQUIPO DE COMUNICACIÓN Y COMPUTO</v>
      </c>
      <c r="D60" s="64">
        <f>VLOOKUP(B60:B431,'4.'!$B$8:$E$375,4,0)</f>
        <v>-1453613</v>
      </c>
    </row>
    <row r="61" spans="2:4" x14ac:dyDescent="0.25">
      <c r="B61" s="65">
        <v>10903015</v>
      </c>
      <c r="C61" s="65" t="str">
        <f>VLOOKUP(B61:B432,'4.'!$B$8:$D$375,3,0)</f>
        <v>HA - IMPTO RTA DIFERIDO  DB  (PROV)</v>
      </c>
      <c r="D61" s="64">
        <f>VLOOKUP(B61:B432,'4.'!$B$8:$E$375,4,0)</f>
        <v>992861</v>
      </c>
    </row>
    <row r="62" spans="2:4" x14ac:dyDescent="0.25">
      <c r="B62" s="65">
        <v>10904503</v>
      </c>
      <c r="C62" s="65" t="str">
        <f>VLOOKUP(B62:B433,'4.'!$B$8:$D$375,3,0)</f>
        <v>DEPOSITOS EN GARANTIA L.P.</v>
      </c>
      <c r="D62" s="64">
        <f>VLOOKUP(B62:B433,'4.'!$B$8:$E$375,4,0)</f>
        <v>105601</v>
      </c>
    </row>
    <row r="63" spans="2:4" x14ac:dyDescent="0.25">
      <c r="B63" s="95"/>
      <c r="C63" s="95" t="s">
        <v>475</v>
      </c>
      <c r="D63" s="96">
        <f>SUM(D9:D62)</f>
        <v>21244228</v>
      </c>
    </row>
    <row r="64" spans="2:4" x14ac:dyDescent="0.25">
      <c r="B64" s="65">
        <v>20103005</v>
      </c>
      <c r="C64" s="65" t="str">
        <f>VLOOKUP(B64:B434,'4.'!$B$8:$D$375,3,0)</f>
        <v>PASIVOS POR FINANC.CP PAGARÈS BCOS.NACIONALES</v>
      </c>
      <c r="D64" s="64">
        <f>VLOOKUP(B64:B434,'4.'!$B$8:$E$375,4,0)</f>
        <v>0</v>
      </c>
    </row>
    <row r="65" spans="2:4" x14ac:dyDescent="0.25">
      <c r="B65" s="65">
        <v>20104068</v>
      </c>
      <c r="C65" s="65" t="str">
        <f>VLOOKUP(B65:B435,'4.'!$B$8:$D$375,3,0)</f>
        <v>GH0068 - CEMASCO</v>
      </c>
      <c r="D65" s="64">
        <f>VLOOKUP(B65:B435,'4.'!$B$8:$E$375,4,0)</f>
        <v>0</v>
      </c>
    </row>
    <row r="66" spans="2:4" x14ac:dyDescent="0.25">
      <c r="B66" s="65">
        <v>20104968</v>
      </c>
      <c r="C66" s="65" t="str">
        <f>VLOOKUP(B66:B436,'4.'!$B$8:$D$375,3,0)</f>
        <v>GH0068 - AJUSTE POR CONVERSION</v>
      </c>
      <c r="D66" s="64">
        <f>VLOOKUP(B66:B436,'4.'!$B$8:$E$375,4,0)</f>
        <v>0</v>
      </c>
    </row>
    <row r="67" spans="2:4" x14ac:dyDescent="0.25">
      <c r="B67" s="65">
        <v>20201068</v>
      </c>
      <c r="C67" s="65" t="str">
        <f>VLOOKUP(B67:B437,'4.'!$B$8:$D$375,3,0)</f>
        <v>GH0068 - INTERESES POR PAGAR  - CEMASCO</v>
      </c>
      <c r="D67" s="64">
        <f>VLOOKUP(B67:B437,'4.'!$B$8:$E$375,4,0)</f>
        <v>0</v>
      </c>
    </row>
    <row r="68" spans="2:4" x14ac:dyDescent="0.25">
      <c r="B68" s="65">
        <v>20206000</v>
      </c>
      <c r="C68" s="65" t="str">
        <f>VLOOKUP(B68:B438,'4.'!$B$8:$D$375,3,0)</f>
        <v>REMUNERACIONES POR  PAGAR</v>
      </c>
      <c r="D68" s="64">
        <f>VLOOKUP(B68:B438,'4.'!$B$8:$E$375,4,0)</f>
        <v>0</v>
      </c>
    </row>
    <row r="69" spans="2:4" x14ac:dyDescent="0.25">
      <c r="B69" s="65">
        <v>20206004</v>
      </c>
      <c r="C69" s="65" t="str">
        <f>VLOOKUP(B69:B439,'4.'!$B$8:$D$375,3,0)</f>
        <v>RETENCION EMBARGOS JUDICIALES</v>
      </c>
      <c r="D69" s="64">
        <f>VLOOKUP(B69:B439,'4.'!$B$8:$E$375,4,0)</f>
        <v>-2918</v>
      </c>
    </row>
    <row r="70" spans="2:4" x14ac:dyDescent="0.25">
      <c r="B70" s="65">
        <v>20206038</v>
      </c>
      <c r="C70" s="65" t="str">
        <f>VLOOKUP(B70:B440,'4.'!$B$8:$D$375,3,0)</f>
        <v>CUENTA TRANSITORIA NÓMINA</v>
      </c>
      <c r="D70" s="64">
        <f>VLOOKUP(B70:B440,'4.'!$B$8:$E$375,4,0)</f>
        <v>0</v>
      </c>
    </row>
    <row r="71" spans="2:4" x14ac:dyDescent="0.25">
      <c r="B71" s="65">
        <v>20206040</v>
      </c>
      <c r="C71" s="65" t="str">
        <f>VLOOKUP(B71:B441,'4.'!$B$8:$D$375,3,0)</f>
        <v>TRANSITORIA COLSANITAS/POLIZA HCM</v>
      </c>
      <c r="D71" s="64">
        <f>VLOOKUP(B71:B441,'4.'!$B$8:$E$375,4,0)</f>
        <v>0</v>
      </c>
    </row>
    <row r="72" spans="2:4" x14ac:dyDescent="0.25">
      <c r="B72" s="65">
        <v>20206041</v>
      </c>
      <c r="C72" s="65" t="str">
        <f>VLOOKUP(B72:B442,'4.'!$B$8:$D$375,3,0)</f>
        <v>TRANSITORIA MEDICINA PREPAGADA POLIZA B</v>
      </c>
      <c r="D72" s="64">
        <f>VLOOKUP(B72:B442,'4.'!$B$8:$E$375,4,0)</f>
        <v>0</v>
      </c>
    </row>
    <row r="73" spans="2:4" x14ac:dyDescent="0.25">
      <c r="B73" s="65">
        <v>20206090</v>
      </c>
      <c r="C73" s="65" t="str">
        <f>VLOOKUP(B73:B443,'4.'!$B$8:$D$375,3,0)</f>
        <v>TRANSITORIA CELULARES</v>
      </c>
      <c r="D73" s="64">
        <f>VLOOKUP(B73:B443,'4.'!$B$8:$E$375,4,0)</f>
        <v>320</v>
      </c>
    </row>
    <row r="74" spans="2:4" x14ac:dyDescent="0.25">
      <c r="B74" s="65">
        <v>20207013</v>
      </c>
      <c r="C74" s="65" t="str">
        <f>VLOOKUP(B74:B444,'4.'!$B$8:$D$375,3,0)</f>
        <v>PROVISION DE SERVICIOS DE TERCEROS</v>
      </c>
      <c r="D74" s="64">
        <f>VLOOKUP(B74:B444,'4.'!$B$8:$E$375,4,0)</f>
        <v>-1981567</v>
      </c>
    </row>
    <row r="75" spans="2:4" x14ac:dyDescent="0.25">
      <c r="B75" s="65">
        <v>20207015</v>
      </c>
      <c r="C75" s="65" t="str">
        <f>VLOOKUP(B75:B445,'4.'!$B$8:$D$375,3,0)</f>
        <v>PROVISION DE SERVICIOS DE TERCEROS (K)</v>
      </c>
      <c r="D75" s="64">
        <f>VLOOKUP(B75:B445,'4.'!$B$8:$E$375,4,0)</f>
        <v>0</v>
      </c>
    </row>
    <row r="76" spans="2:4" x14ac:dyDescent="0.25">
      <c r="B76" s="65">
        <v>20208010</v>
      </c>
      <c r="C76" s="65" t="str">
        <f>VLOOKUP(B76:B446,'4.'!$B$8:$D$375,3,0)</f>
        <v>CESANTIAS CONSOLIDADAS LEY 50/90</v>
      </c>
      <c r="D76" s="64">
        <f>VLOOKUP(B76:B446,'4.'!$B$8:$E$375,4,0)</f>
        <v>-779939</v>
      </c>
    </row>
    <row r="77" spans="2:4" x14ac:dyDescent="0.25">
      <c r="B77" s="65">
        <v>20208011</v>
      </c>
      <c r="C77" s="65" t="str">
        <f>VLOOKUP(B77:B447,'4.'!$B$8:$D$375,3,0)</f>
        <v>INTERESES SOBRE CESANTIAS POR PAGAR</v>
      </c>
      <c r="D77" s="64">
        <f>VLOOKUP(B77:B447,'4.'!$B$8:$E$375,4,0)</f>
        <v>-92093</v>
      </c>
    </row>
    <row r="78" spans="2:4" x14ac:dyDescent="0.25">
      <c r="B78" s="65">
        <v>20208012</v>
      </c>
      <c r="C78" s="65" t="str">
        <f>VLOOKUP(B78:B448,'4.'!$B$8:$D$375,3,0)</f>
        <v>PRIMA DE SERVICIOS POR PAGAR</v>
      </c>
      <c r="D78" s="64">
        <f>VLOOKUP(B78:B448,'4.'!$B$8:$E$375,4,0)</f>
        <v>0</v>
      </c>
    </row>
    <row r="79" spans="2:4" x14ac:dyDescent="0.25">
      <c r="B79" s="65">
        <v>20208016</v>
      </c>
      <c r="C79" s="65" t="str">
        <f>VLOOKUP(B79:B449,'4.'!$B$8:$D$375,3,0)</f>
        <v>PRESTACIONES EXTRALEGALES-BONIFICACIONE</v>
      </c>
      <c r="D79" s="64">
        <f>VLOOKUP(B79:B449,'4.'!$B$8:$E$375,4,0)</f>
        <v>-2137692</v>
      </c>
    </row>
    <row r="80" spans="2:4" x14ac:dyDescent="0.25">
      <c r="B80" s="65">
        <v>20208032</v>
      </c>
      <c r="C80" s="65" t="str">
        <f>VLOOKUP(B80:B450,'4.'!$B$8:$D$375,3,0)</f>
        <v>PROVISION DE VACACIONES MONEDA GRUPO</v>
      </c>
      <c r="D80" s="64">
        <f>VLOOKUP(B80:B450,'4.'!$B$8:$E$375,4,0)</f>
        <v>-486692</v>
      </c>
    </row>
    <row r="81" spans="2:4" x14ac:dyDescent="0.25">
      <c r="B81" s="65">
        <v>20208033</v>
      </c>
      <c r="C81" s="65" t="str">
        <f>VLOOKUP(B81:B451,'4.'!$B$8:$D$375,3,0)</f>
        <v>PRIMAS LEGALES Y EXTRALEGALES CONSOLIDA</v>
      </c>
      <c r="D81" s="64">
        <f>VLOOKUP(B81:B451,'4.'!$B$8:$E$375,4,0)</f>
        <v>0</v>
      </c>
    </row>
    <row r="82" spans="2:4" x14ac:dyDescent="0.25">
      <c r="B82" s="65">
        <v>20208050</v>
      </c>
      <c r="C82" s="65" t="str">
        <f>VLOOKUP(B82:B452,'4.'!$B$8:$D$375,3,0)</f>
        <v>PRIMAS EXTRALEGALES ANUALES POR PAGAR</v>
      </c>
      <c r="D82" s="64">
        <f>VLOOKUP(B82:B452,'4.'!$B$8:$E$375,4,0)</f>
        <v>0</v>
      </c>
    </row>
    <row r="83" spans="2:4" x14ac:dyDescent="0.25">
      <c r="B83" s="65">
        <v>20208051</v>
      </c>
      <c r="C83" s="65" t="str">
        <f>VLOOKUP(B83:B453,'4.'!$B$8:$D$375,3,0)</f>
        <v>PRIMAS DE ANTIGUEDADAD POR PAGAR</v>
      </c>
      <c r="D83" s="64">
        <f>VLOOKUP(B83:B453,'4.'!$B$8:$E$375,4,0)</f>
        <v>-426727</v>
      </c>
    </row>
    <row r="84" spans="2:4" x14ac:dyDescent="0.25">
      <c r="B84" s="65">
        <v>20209001</v>
      </c>
      <c r="C84" s="65" t="str">
        <f>VLOOKUP(B84:B454,'4.'!$B$8:$D$375,3,0)</f>
        <v>IVA DEBITO FISCAL - IMPUESTO POR VENTAS</v>
      </c>
      <c r="D84" s="64">
        <f>VLOOKUP(B84:B454,'4.'!$B$8:$E$375,4,0)</f>
        <v>0</v>
      </c>
    </row>
    <row r="85" spans="2:4" x14ac:dyDescent="0.25">
      <c r="B85" s="65">
        <v>20209045</v>
      </c>
      <c r="C85" s="65" t="str">
        <f>VLOOKUP(B85:B455,'4.'!$B$8:$D$375,3,0)</f>
        <v>IVA - IMPUESTOS POR COMPRAS Y SERVICIOS</v>
      </c>
      <c r="D85" s="64">
        <f>VLOOKUP(B85:B455,'4.'!$B$8:$E$375,4,0)</f>
        <v>0</v>
      </c>
    </row>
    <row r="86" spans="2:4" x14ac:dyDescent="0.25">
      <c r="B86" s="65">
        <v>20209058</v>
      </c>
      <c r="C86" s="65" t="str">
        <f>VLOOKUP(B86:B456,'4.'!$B$8:$D$375,3,0)</f>
        <v>RETENCION EN LA FUENTE-SALARIOS Y PAGOS</v>
      </c>
      <c r="D86" s="64">
        <f>VLOOKUP(B86:B456,'4.'!$B$8:$E$375,4,0)</f>
        <v>-65443</v>
      </c>
    </row>
    <row r="87" spans="2:4" x14ac:dyDescent="0.25">
      <c r="B87" s="65">
        <v>20209060</v>
      </c>
      <c r="C87" s="65" t="str">
        <f>VLOOKUP(B87:B457,'4.'!$B$8:$D$375,3,0)</f>
        <v>RETENCION EN LA FUENTE-HONORARIOS</v>
      </c>
      <c r="D87" s="64">
        <f>VLOOKUP(B87:B457,'4.'!$B$8:$E$375,4,0)</f>
        <v>-26995</v>
      </c>
    </row>
    <row r="88" spans="2:4" x14ac:dyDescent="0.25">
      <c r="B88" s="65">
        <v>20209062</v>
      </c>
      <c r="C88" s="65" t="str">
        <f>VLOOKUP(B88:B458,'4.'!$B$8:$D$375,3,0)</f>
        <v>RETENCION EN LA FUENTE-SERVICIOS</v>
      </c>
      <c r="D88" s="64">
        <f>VLOOKUP(B88:B458,'4.'!$B$8:$E$375,4,0)</f>
        <v>-8576</v>
      </c>
    </row>
    <row r="89" spans="2:4" x14ac:dyDescent="0.25">
      <c r="B89" s="65">
        <v>20209063</v>
      </c>
      <c r="C89" s="65" t="str">
        <f>VLOOKUP(B89:B459,'4.'!$B$8:$D$375,3,0)</f>
        <v>RETENCION EN LA FUENTE-ARRENDAMIENTOS</v>
      </c>
      <c r="D89" s="64">
        <f>VLOOKUP(B89:B459,'4.'!$B$8:$E$375,4,0)</f>
        <v>-9471</v>
      </c>
    </row>
    <row r="90" spans="2:4" x14ac:dyDescent="0.25">
      <c r="B90" s="65">
        <v>20209065</v>
      </c>
      <c r="C90" s="65" t="str">
        <f>VLOOKUP(B90:B460,'4.'!$B$8:$D$375,3,0)</f>
        <v>RETENCION EN LA FUENTE-COMPRAS</v>
      </c>
      <c r="D90" s="64">
        <f>VLOOKUP(B90:B460,'4.'!$B$8:$E$375,4,0)</f>
        <v>-779</v>
      </c>
    </row>
    <row r="91" spans="2:4" x14ac:dyDescent="0.25">
      <c r="B91" s="65">
        <v>20209066</v>
      </c>
      <c r="C91" s="65" t="str">
        <f>VLOOKUP(B91:B461,'4.'!$B$8:$D$375,3,0)</f>
        <v>RETENCION EN LA FUENTE-PAGOS AL EXTERIO</v>
      </c>
      <c r="D91" s="64">
        <f>VLOOKUP(B91:B461,'4.'!$B$8:$E$375,4,0)</f>
        <v>0</v>
      </c>
    </row>
    <row r="92" spans="2:4" x14ac:dyDescent="0.25">
      <c r="B92" s="65">
        <v>20209069</v>
      </c>
      <c r="C92" s="65" t="str">
        <f>VLOOKUP(B92:B462,'4.'!$B$8:$D$375,3,0)</f>
        <v>IVA RETENIDO-REGIMEN COMUN</v>
      </c>
      <c r="D92" s="64">
        <f>VLOOKUP(B92:B462,'4.'!$B$8:$E$375,4,0)</f>
        <v>-10335</v>
      </c>
    </row>
    <row r="93" spans="2:4" x14ac:dyDescent="0.25">
      <c r="B93" s="65">
        <v>20209070</v>
      </c>
      <c r="C93" s="65" t="str">
        <f>VLOOKUP(B93:B463,'4.'!$B$8:$D$375,3,0)</f>
        <v>IVA RETENIDO-REGIMEN SIMPLIFICADO</v>
      </c>
      <c r="D93" s="64">
        <f>VLOOKUP(B93:B463,'4.'!$B$8:$E$375,4,0)</f>
        <v>0</v>
      </c>
    </row>
    <row r="94" spans="2:4" x14ac:dyDescent="0.25">
      <c r="B94" s="65">
        <v>20209071</v>
      </c>
      <c r="C94" s="65" t="str">
        <f>VLOOKUP(B94:B464,'4.'!$B$8:$D$375,3,0)</f>
        <v>RETENCION EN LA FUENTE-PATRIMONIO Y OTR</v>
      </c>
      <c r="D94" s="64">
        <f>VLOOKUP(B94:B464,'4.'!$B$8:$E$375,4,0)</f>
        <v>-5152</v>
      </c>
    </row>
    <row r="95" spans="2:4" x14ac:dyDescent="0.25">
      <c r="B95" s="65">
        <v>20209078</v>
      </c>
      <c r="C95" s="65" t="str">
        <f>VLOOKUP(B95:B465,'4.'!$B$8:$D$375,3,0)</f>
        <v>RETEIVA REGIMEN SIMPLIFICADO</v>
      </c>
      <c r="D95" s="64">
        <f>VLOOKUP(B95:B465,'4.'!$B$8:$E$375,4,0)</f>
        <v>0</v>
      </c>
    </row>
    <row r="96" spans="2:4" x14ac:dyDescent="0.25">
      <c r="B96" s="65">
        <v>20209081</v>
      </c>
      <c r="C96" s="65" t="str">
        <f>VLOOKUP(B96:B466,'4.'!$B$8:$D$375,3,0)</f>
        <v>IVA - IMPUESTO POR IMPORTACIONES</v>
      </c>
      <c r="D96" s="64">
        <f>VLOOKUP(B96:B466,'4.'!$B$8:$E$375,4,0)</f>
        <v>0</v>
      </c>
    </row>
    <row r="97" spans="2:4" x14ac:dyDescent="0.25">
      <c r="B97" s="65">
        <v>20209140</v>
      </c>
      <c r="C97" s="65" t="str">
        <f>VLOOKUP(B97:B467,'4.'!$B$8:$D$375,3,0)</f>
        <v>IMP. PRESERV. SEG. DEMO</v>
      </c>
      <c r="D97" s="64">
        <f>VLOOKUP(B97:B467,'4.'!$B$8:$E$375,4,0)</f>
        <v>0</v>
      </c>
    </row>
    <row r="98" spans="2:4" x14ac:dyDescent="0.25">
      <c r="B98" s="65">
        <v>20209227</v>
      </c>
      <c r="C98" s="65" t="str">
        <f>VLOOKUP(B98:B468,'4.'!$B$8:$D$375,3,0)</f>
        <v>IVA SALDO A FAVOR</v>
      </c>
      <c r="D98" s="64">
        <f>VLOOKUP(B98:B468,'4.'!$B$8:$E$375,4,0)</f>
        <v>0</v>
      </c>
    </row>
    <row r="99" spans="2:4" x14ac:dyDescent="0.25">
      <c r="B99" s="65">
        <v>20209242</v>
      </c>
      <c r="C99" s="65" t="str">
        <f>VLOOKUP(B99:B469,'4.'!$B$8:$D$375,3,0)</f>
        <v>AUTORETENCION OTROS CONCEPTOS(ANTES AU</v>
      </c>
      <c r="D99" s="64">
        <f>VLOOKUP(B99:B469,'4.'!$B$8:$E$375,4,0)</f>
        <v>-27560</v>
      </c>
    </row>
    <row r="100" spans="2:4" x14ac:dyDescent="0.25">
      <c r="B100" s="65">
        <v>20210000</v>
      </c>
      <c r="C100" s="65" t="str">
        <f>VLOOKUP(B100:B470,'4.'!$B$8:$D$375,3,0)</f>
        <v>PAGOS POR ANTICIPADO DE CLIENTES TERCER</v>
      </c>
      <c r="D100" s="64">
        <f>VLOOKUP(B100:B470,'4.'!$B$8:$E$375,4,0)</f>
        <v>0</v>
      </c>
    </row>
    <row r="101" spans="2:4" x14ac:dyDescent="0.25">
      <c r="B101" s="65">
        <v>20211000</v>
      </c>
      <c r="C101" s="65" t="str">
        <f>VLOOKUP(B101:B471,'4.'!$B$8:$D$375,3,0)</f>
        <v>CUENTAS COMERCIALES POR PAGAR -GRUPO HO</v>
      </c>
      <c r="D101" s="64">
        <f>VLOOKUP(B101:B471,'4.'!$B$8:$E$375,4,0)</f>
        <v>-2119099</v>
      </c>
    </row>
    <row r="102" spans="2:4" x14ac:dyDescent="0.25">
      <c r="B102" s="65">
        <v>20211201</v>
      </c>
      <c r="C102" s="65" t="str">
        <f>VLOOKUP(B102:B472,'4.'!$B$8:$D$375,3,0)</f>
        <v>GH0001 Holcim Apasco S.A. de C.V.</v>
      </c>
      <c r="D102" s="64">
        <f>VLOOKUP(B102:B472,'4.'!$B$8:$E$375,4,0)</f>
        <v>-1138162</v>
      </c>
    </row>
    <row r="103" spans="2:4" x14ac:dyDescent="0.25">
      <c r="B103" s="65">
        <v>20211203</v>
      </c>
      <c r="C103" s="65" t="str">
        <f>VLOOKUP(B103:B473,'4.'!$B$8:$D$375,3,0)</f>
        <v>GH0003 Holcim Brasil</v>
      </c>
      <c r="D103" s="64">
        <f>VLOOKUP(B103:B473,'4.'!$B$8:$E$375,4,0)</f>
        <v>0</v>
      </c>
    </row>
    <row r="104" spans="2:4" x14ac:dyDescent="0.25">
      <c r="B104" s="65">
        <v>20211208</v>
      </c>
      <c r="C104" s="65" t="str">
        <f>VLOOKUP(B104:B474,'4.'!$B$8:$D$375,3,0)</f>
        <v>ADIANTAMENTO Juan Minetti S.A.</v>
      </c>
      <c r="D104" s="64">
        <f>VLOOKUP(B104:B474,'4.'!$B$8:$E$375,4,0)</f>
        <v>0</v>
      </c>
    </row>
    <row r="105" spans="2:4" x14ac:dyDescent="0.25">
      <c r="B105" s="65">
        <v>20211901</v>
      </c>
      <c r="C105" s="65" t="str">
        <f>VLOOKUP(B105:B475,'4.'!$B$8:$D$375,3,0)</f>
        <v>GH0001 - Ajuste por conversion</v>
      </c>
      <c r="D105" s="64">
        <f>VLOOKUP(B105:B475,'4.'!$B$8:$E$375,4,0)</f>
        <v>9700</v>
      </c>
    </row>
    <row r="106" spans="2:4" x14ac:dyDescent="0.25">
      <c r="B106" s="65">
        <v>20211903</v>
      </c>
      <c r="C106" s="65" t="str">
        <f>VLOOKUP(B106:B476,'4.'!$B$8:$D$375,3,0)</f>
        <v>GH0003 - Ajuste por conversion</v>
      </c>
      <c r="D106" s="64">
        <f>VLOOKUP(B106:B476,'4.'!$B$8:$E$375,4,0)</f>
        <v>0</v>
      </c>
    </row>
    <row r="107" spans="2:4" x14ac:dyDescent="0.25">
      <c r="B107" s="65">
        <v>20211908</v>
      </c>
      <c r="C107" s="65" t="str">
        <f>VLOOKUP(B107:B477,'4.'!$B$8:$D$375,3,0)</f>
        <v>GH0008 - Ajuste por conversion</v>
      </c>
      <c r="D107" s="64">
        <f>VLOOKUP(B107:B477,'4.'!$B$8:$E$375,4,0)</f>
        <v>0</v>
      </c>
    </row>
    <row r="108" spans="2:4" x14ac:dyDescent="0.25">
      <c r="B108" s="65">
        <v>20211999</v>
      </c>
      <c r="C108" s="65" t="str">
        <f>VLOOKUP(B108:B478,'4.'!$B$8:$D$375,3,0)</f>
        <v>AJUSTE DE CONVERSIÓN</v>
      </c>
      <c r="D108" s="64">
        <f>VLOOKUP(B108:B478,'4.'!$B$8:$E$375,4,0)</f>
        <v>-5078</v>
      </c>
    </row>
    <row r="109" spans="2:4" x14ac:dyDescent="0.25">
      <c r="B109" s="65">
        <v>20213000</v>
      </c>
      <c r="C109" s="65" t="str">
        <f>VLOOKUP(B109:B479,'4.'!$B$8:$D$375,3,0)</f>
        <v>PROVEEDORES NACIONALES</v>
      </c>
      <c r="D109" s="64">
        <f>VLOOKUP(B109:B479,'4.'!$B$8:$E$375,4,0)</f>
        <v>-1178693</v>
      </c>
    </row>
    <row r="110" spans="2:4" x14ac:dyDescent="0.25">
      <c r="B110" s="65">
        <v>20213001</v>
      </c>
      <c r="C110" s="65" t="str">
        <f>VLOOKUP(B110:B480,'4.'!$B$8:$D$375,3,0)</f>
        <v>PROVEEDORES DEL EXTERIOR</v>
      </c>
      <c r="D110" s="64">
        <f>VLOOKUP(B110:B480,'4.'!$B$8:$E$375,4,0)</f>
        <v>-23188</v>
      </c>
    </row>
    <row r="111" spans="2:4" x14ac:dyDescent="0.25">
      <c r="B111" s="65">
        <v>20213012</v>
      </c>
      <c r="C111" s="65" t="str">
        <f>VLOOKUP(B111:B481,'4.'!$B$8:$D$375,3,0)</f>
        <v>OTRAS CUENTAS POR PAGAR A EMPLEADOS</v>
      </c>
      <c r="D111" s="64">
        <f>VLOOKUP(B111:B481,'4.'!$B$8:$E$375,4,0)</f>
        <v>-1730</v>
      </c>
    </row>
    <row r="112" spans="2:4" x14ac:dyDescent="0.25">
      <c r="B112" s="65">
        <v>20213994</v>
      </c>
      <c r="C112" s="65" t="str">
        <f>VLOOKUP(B112:B482,'4.'!$B$8:$D$375,3,0)</f>
        <v>AJUSTE DE CONVERSIÓN</v>
      </c>
      <c r="D112" s="64">
        <f>VLOOKUP(B112:B482,'4.'!$B$8:$E$375,4,0)</f>
        <v>0</v>
      </c>
    </row>
    <row r="113" spans="2:4" x14ac:dyDescent="0.25">
      <c r="B113" s="65">
        <v>20213996</v>
      </c>
      <c r="C113" s="65" t="str">
        <f>VLOOKUP(B113:B483,'4.'!$B$8:$D$375,3,0)</f>
        <v>AJUSTE DE CONVERSIÓN</v>
      </c>
      <c r="D113" s="64">
        <f>VLOOKUP(B113:B483,'4.'!$B$8:$E$375,4,0)</f>
        <v>-43</v>
      </c>
    </row>
    <row r="114" spans="2:4" x14ac:dyDescent="0.25">
      <c r="B114" s="65">
        <v>20213999</v>
      </c>
      <c r="C114" s="65" t="str">
        <f>VLOOKUP(B114:B484,'4.'!$B$8:$D$375,3,0)</f>
        <v>AJUSTE DE CONVERSIÓN</v>
      </c>
      <c r="D114" s="64">
        <f>VLOOKUP(B114:B484,'4.'!$B$8:$E$375,4,0)</f>
        <v>1699</v>
      </c>
    </row>
    <row r="115" spans="2:4" x14ac:dyDescent="0.25">
      <c r="B115" s="65">
        <v>20214000</v>
      </c>
      <c r="C115" s="65" t="str">
        <f>VLOOKUP(B115:B485,'4.'!$B$8:$D$375,3,0)</f>
        <v>DIVIDENDOS POR PAGAR -GRUPO HOLCIM</v>
      </c>
      <c r="D115" s="64">
        <f>VLOOKUP(B115:B485,'4.'!$B$8:$E$375,4,0)</f>
        <v>0</v>
      </c>
    </row>
    <row r="116" spans="2:4" x14ac:dyDescent="0.25">
      <c r="B116" s="65">
        <v>20301000</v>
      </c>
      <c r="C116" s="65" t="str">
        <f>VLOOKUP(B116:B486,'4.'!$B$8:$D$375,3,0)</f>
        <v>PROVISION IMPUESTO A LA RENTA</v>
      </c>
      <c r="D116" s="64">
        <f>VLOOKUP(B116:B486,'4.'!$B$8:$E$375,4,0)</f>
        <v>-3110707</v>
      </c>
    </row>
    <row r="117" spans="2:4" x14ac:dyDescent="0.25">
      <c r="B117" s="65">
        <v>20401068</v>
      </c>
      <c r="C117" s="65" t="str">
        <f>VLOOKUP(B117:B487,'4.'!$B$8:$D$375,3,0)</f>
        <v>GH0068 - CEMASCO</v>
      </c>
      <c r="D117" s="64">
        <f>VLOOKUP(B117:B487,'4.'!$B$8:$E$375,4,0)</f>
        <v>0</v>
      </c>
    </row>
    <row r="118" spans="2:4" x14ac:dyDescent="0.25">
      <c r="B118" s="65">
        <v>20401968</v>
      </c>
      <c r="C118" s="65" t="str">
        <f>VLOOKUP(B118:B488,'4.'!$B$8:$D$375,3,0)</f>
        <v>GH0068 - AJUSTE POR CONVERSION</v>
      </c>
      <c r="D118" s="64">
        <f>VLOOKUP(B118:B488,'4.'!$B$8:$E$375,4,0)</f>
        <v>0</v>
      </c>
    </row>
    <row r="119" spans="2:4" x14ac:dyDescent="0.25">
      <c r="B119" s="65">
        <v>20501011</v>
      </c>
      <c r="C119" s="65" t="str">
        <f>VLOOKUP(B119:B489,'4.'!$B$8:$D$375,3,0)</f>
        <v>HA - Impto. Diferido a Pagar -Pasivo La</v>
      </c>
      <c r="D119" s="64">
        <f>VLOOKUP(B119:B489,'4.'!$B$8:$E$375,4,0)</f>
        <v>-98779</v>
      </c>
    </row>
    <row r="120" spans="2:4" x14ac:dyDescent="0.25">
      <c r="B120" s="94"/>
      <c r="C120" s="95" t="s">
        <v>476</v>
      </c>
      <c r="D120" s="96">
        <f>SUM(D64:D119)</f>
        <v>-13725699</v>
      </c>
    </row>
    <row r="121" spans="2:4" x14ac:dyDescent="0.25">
      <c r="B121" s="65">
        <v>30101000</v>
      </c>
      <c r="C121" s="65" t="str">
        <f>VLOOKUP(B121:B490,'4.'!$B$8:$D$375,3,0)</f>
        <v>CAPITAL SOCIAL AUTORIZADO</v>
      </c>
      <c r="D121" s="64">
        <f>VLOOKUP(B121:B490,'4.'!$B$8:$E$375,4,0)</f>
        <v>-1795000</v>
      </c>
    </row>
    <row r="122" spans="2:4" x14ac:dyDescent="0.25">
      <c r="B122" s="65">
        <v>30201000</v>
      </c>
      <c r="C122" s="65" t="str">
        <f>VLOOKUP(B122:B491,'4.'!$B$8:$D$375,3,0)</f>
        <v>RESERVA LEGAL</v>
      </c>
      <c r="D122" s="64">
        <f>VLOOKUP(B122:B491,'4.'!$B$8:$E$375,4,0)</f>
        <v>-1162931</v>
      </c>
    </row>
    <row r="123" spans="2:4" x14ac:dyDescent="0.25">
      <c r="B123" s="65">
        <v>30203018</v>
      </c>
      <c r="C123" s="65" t="str">
        <f>VLOOKUP(B123:B492,'4.'!$B$8:$D$375,3,0)</f>
        <v>RESERVAS POR DISPOSICIONES FISCALES</v>
      </c>
      <c r="D123" s="64">
        <f>VLOOKUP(B123:B492,'4.'!$B$8:$E$375,4,0)</f>
        <v>-460720</v>
      </c>
    </row>
    <row r="124" spans="2:4" x14ac:dyDescent="0.25">
      <c r="B124" s="65">
        <v>30203095</v>
      </c>
      <c r="C124" s="65" t="str">
        <f>VLOOKUP(B124:B493,'4.'!$B$8:$D$375,3,0)</f>
        <v>Reservas Ocasionales -Otras-</v>
      </c>
      <c r="D124" s="64">
        <f>VLOOKUP(B124:B493,'4.'!$B$8:$E$375,4,0)</f>
        <v>-4800161</v>
      </c>
    </row>
    <row r="125" spans="2:4" x14ac:dyDescent="0.25">
      <c r="B125" s="65">
        <v>30205004</v>
      </c>
      <c r="C125" s="65" t="str">
        <f>VLOOKUP(B125:B494,'4.'!$B$8:$D$375,3,0)</f>
        <v>HA - UTILIDADES ACUMULADAS</v>
      </c>
      <c r="D125" s="64">
        <f>VLOOKUP(B125:B494,'4.'!$B$8:$E$375,4,0)</f>
        <v>935914</v>
      </c>
    </row>
    <row r="126" spans="2:4" x14ac:dyDescent="0.25">
      <c r="B126" s="65">
        <v>30207012</v>
      </c>
      <c r="C126" s="65" t="str">
        <f>VLOOKUP(B126:B495,'4.'!$B$8:$D$375,3,0)</f>
        <v>HA - AJUSTE DIF.CAMB. INV. EXTRANJ.</v>
      </c>
      <c r="D126" s="64">
        <f>VLOOKUP(B126:B495,'4.'!$B$8:$E$375,4,0)</f>
        <v>0</v>
      </c>
    </row>
    <row r="127" spans="2:4" s="1" customFormat="1" x14ac:dyDescent="0.25">
      <c r="B127" s="95"/>
      <c r="C127" s="95" t="s">
        <v>477</v>
      </c>
      <c r="D127" s="96">
        <f>SUM(D121:D126)</f>
        <v>-7282898</v>
      </c>
    </row>
    <row r="128" spans="2:4" x14ac:dyDescent="0.25">
      <c r="B128" s="65">
        <v>40113008</v>
      </c>
      <c r="C128" s="65" t="str">
        <f>VLOOKUP(B128:B496,'4.'!$B$8:$D$375,3,0)</f>
        <v>VTA.SERVICIOS EXPORT.TERCEROS</v>
      </c>
      <c r="D128" s="64">
        <f>VLOOKUP(B128:B496,'4.'!$B$8:$E$375,4,0)</f>
        <v>0</v>
      </c>
    </row>
    <row r="129" spans="2:4" x14ac:dyDescent="0.25">
      <c r="B129" s="65">
        <v>40113009</v>
      </c>
      <c r="C129" s="65" t="str">
        <f>VLOOKUP(B129:B497,'4.'!$B$8:$D$375,3,0)</f>
        <v>VTA.SERVICIOS EXPORT.TERCEROS</v>
      </c>
      <c r="D129" s="64">
        <f>VLOOKUP(B129:B497,'4.'!$B$8:$E$375,4,0)</f>
        <v>0</v>
      </c>
    </row>
    <row r="130" spans="2:4" x14ac:dyDescent="0.25">
      <c r="B130" s="65">
        <v>45303005</v>
      </c>
      <c r="C130" s="65" t="str">
        <f>VLOOKUP(B130:B498,'4.'!$B$8:$D$375,3,0)</f>
        <v>INTERESES POR INVERSIONES</v>
      </c>
      <c r="D130" s="64">
        <f>VLOOKUP(B130:B498,'4.'!$B$8:$E$375,4,0)</f>
        <v>-363462</v>
      </c>
    </row>
    <row r="131" spans="2:4" x14ac:dyDescent="0.25">
      <c r="B131" s="65">
        <v>45304010</v>
      </c>
      <c r="C131" s="65" t="str">
        <f>VLOOKUP(B131:B499,'4.'!$B$8:$D$375,3,0)</f>
        <v>AJUSTE POR REDONDEO</v>
      </c>
      <c r="D131" s="64">
        <f>VLOOKUP(B131:B499,'4.'!$B$8:$E$375,4,0)</f>
        <v>-10</v>
      </c>
    </row>
    <row r="132" spans="2:4" x14ac:dyDescent="0.25">
      <c r="B132" s="65">
        <v>45401002</v>
      </c>
      <c r="C132" s="65" t="str">
        <f>VLOOKUP(B132:B500,'4.'!$B$8:$D$375,3,0)</f>
        <v>GANANCIA REALIZADA CAJA MONEDA EXTRANJE</v>
      </c>
      <c r="D132" s="64">
        <f>VLOOKUP(B132:B500,'4.'!$B$8:$E$375,4,0)</f>
        <v>-570321</v>
      </c>
    </row>
    <row r="133" spans="2:4" x14ac:dyDescent="0.25">
      <c r="B133" s="65">
        <v>45401003</v>
      </c>
      <c r="C133" s="65" t="str">
        <f>VLOOKUP(B133:B501,'4.'!$B$8:$D$375,3,0)</f>
        <v>GANANCIA REALIZADA BANCO MONEDA NACIONA</v>
      </c>
      <c r="D133" s="64">
        <f>VLOOKUP(B133:B501,'4.'!$B$8:$E$375,4,0)</f>
        <v>-30065</v>
      </c>
    </row>
    <row r="134" spans="2:4" x14ac:dyDescent="0.25">
      <c r="B134" s="65">
        <v>45401004</v>
      </c>
      <c r="C134" s="65" t="str">
        <f>VLOOKUP(B134:B502,'4.'!$B$8:$D$375,3,0)</f>
        <v>GANANCIA REALIZADA BCO.M.EXTRANJERA</v>
      </c>
      <c r="D134" s="64">
        <f>VLOOKUP(B134:B502,'4.'!$B$8:$E$375,4,0)</f>
        <v>0</v>
      </c>
    </row>
    <row r="135" spans="2:4" x14ac:dyDescent="0.25">
      <c r="B135" s="65">
        <v>45401061</v>
      </c>
      <c r="C135" s="65" t="str">
        <f>VLOOKUP(B135:B503,'4.'!$B$8:$D$375,3,0)</f>
        <v>GANANCIA REALIZADA CTAS.POR COBRAR COME</v>
      </c>
      <c r="D135" s="64">
        <f>VLOOKUP(B135:B503,'4.'!$B$8:$E$375,4,0)</f>
        <v>-261291</v>
      </c>
    </row>
    <row r="136" spans="2:4" x14ac:dyDescent="0.25">
      <c r="B136" s="65">
        <v>45401063</v>
      </c>
      <c r="C136" s="65" t="str">
        <f>VLOOKUP(B136:B504,'4.'!$B$8:$D$375,3,0)</f>
        <v>GANANCIA REALIZADA CTAS.POR COB. COMERC</v>
      </c>
      <c r="D136" s="64">
        <f>VLOOKUP(B136:B504,'4.'!$B$8:$E$375,4,0)</f>
        <v>0</v>
      </c>
    </row>
    <row r="137" spans="2:4" x14ac:dyDescent="0.25">
      <c r="B137" s="65">
        <v>45401093</v>
      </c>
      <c r="C137" s="65" t="str">
        <f>VLOOKUP(B137:B505,'4.'!$B$8:$D$375,3,0)</f>
        <v>GANANCIA REALIZADA OTRAS CTAS.POR COBRA</v>
      </c>
      <c r="D137" s="64">
        <f>VLOOKUP(B137:B505,'4.'!$B$8:$E$375,4,0)</f>
        <v>0</v>
      </c>
    </row>
    <row r="138" spans="2:4" x14ac:dyDescent="0.25">
      <c r="B138" s="65">
        <v>45401156</v>
      </c>
      <c r="C138" s="65" t="str">
        <f>VLOOKUP(B138:B506,'4.'!$B$8:$D$375,3,0)</f>
        <v>GANANCIA REALIZADA ANTICIPOS A PROVEEDO</v>
      </c>
      <c r="D138" s="64">
        <f>VLOOKUP(B138:B506,'4.'!$B$8:$E$375,4,0)</f>
        <v>0</v>
      </c>
    </row>
    <row r="139" spans="2:4" x14ac:dyDescent="0.25">
      <c r="B139" s="65">
        <v>45401205</v>
      </c>
      <c r="C139" s="65" t="str">
        <f>VLOOKUP(B139:B507,'4.'!$B$8:$D$375,3,0)</f>
        <v>GANANCIA REALIZADA PAS.FIN.POR.CORR.GRU</v>
      </c>
      <c r="D139" s="64">
        <f>VLOOKUP(B139:B507,'4.'!$B$8:$E$375,4,0)</f>
        <v>0</v>
      </c>
    </row>
    <row r="140" spans="2:4" x14ac:dyDescent="0.25">
      <c r="B140" s="65">
        <v>45401240</v>
      </c>
      <c r="C140" s="65" t="str">
        <f>VLOOKUP(B140:B508,'4.'!$B$8:$D$375,3,0)</f>
        <v>GANANCIA REALIZADA ANTICIPOS DE CLIENTE</v>
      </c>
      <c r="D140" s="64">
        <f>VLOOKUP(B140:B508,'4.'!$B$8:$E$375,4,0)</f>
        <v>-70406</v>
      </c>
    </row>
    <row r="141" spans="2:4" x14ac:dyDescent="0.25">
      <c r="B141" s="65">
        <v>45401241</v>
      </c>
      <c r="C141" s="65" t="str">
        <f>VLOOKUP(B141:B509,'4.'!$B$8:$D$375,3,0)</f>
        <v>GANANCIA REALIZADA CUENTAS COMERC. POR</v>
      </c>
      <c r="D141" s="64">
        <f>VLOOKUP(B141:B509,'4.'!$B$8:$E$375,4,0)</f>
        <v>-1433</v>
      </c>
    </row>
    <row r="142" spans="2:4" x14ac:dyDescent="0.25">
      <c r="B142" s="65">
        <v>45401243</v>
      </c>
      <c r="C142" s="65" t="str">
        <f>VLOOKUP(B142:B510,'4.'!$B$8:$D$375,3,0)</f>
        <v>GANANCIA REALIZADA CUENTAS COM. POR PAG</v>
      </c>
      <c r="D142" s="64">
        <f>VLOOKUP(B142:B510,'4.'!$B$8:$E$375,4,0)</f>
        <v>-3280</v>
      </c>
    </row>
    <row r="143" spans="2:4" x14ac:dyDescent="0.25">
      <c r="B143" s="65">
        <v>45402002</v>
      </c>
      <c r="C143" s="65" t="str">
        <f>VLOOKUP(B143:B511,'4.'!$B$8:$D$375,3,0)</f>
        <v>GANANCIA NO REALIZADA CAJA MONEDA EXTRA</v>
      </c>
      <c r="D143" s="64">
        <f>VLOOKUP(B143:B511,'4.'!$B$8:$E$375,4,0)</f>
        <v>-320312</v>
      </c>
    </row>
    <row r="144" spans="2:4" x14ac:dyDescent="0.25">
      <c r="B144" s="65">
        <v>45402003</v>
      </c>
      <c r="C144" s="65" t="str">
        <f>VLOOKUP(B144:B512,'4.'!$B$8:$D$375,3,0)</f>
        <v>GANANCIA NO REALIZADA BANCO MONEDA NACI</v>
      </c>
      <c r="D144" s="64">
        <f>VLOOKUP(B144:B512,'4.'!$B$8:$E$375,4,0)</f>
        <v>0</v>
      </c>
    </row>
    <row r="145" spans="2:4" x14ac:dyDescent="0.25">
      <c r="B145" s="65">
        <v>45402061</v>
      </c>
      <c r="C145" s="65" t="str">
        <f>VLOOKUP(B145:B513,'4.'!$B$8:$D$375,3,0)</f>
        <v>GANANCIA NO REALIZADA CTAS.POR COBRAR C</v>
      </c>
      <c r="D145" s="64">
        <f>VLOOKUP(B145:B513,'4.'!$B$8:$E$375,4,0)</f>
        <v>-493339</v>
      </c>
    </row>
    <row r="146" spans="2:4" x14ac:dyDescent="0.25">
      <c r="B146" s="65">
        <v>45402063</v>
      </c>
      <c r="C146" s="65" t="str">
        <f>VLOOKUP(B146:B514,'4.'!$B$8:$D$375,3,0)</f>
        <v>GANANCIA NO REALIZADA CTAS.POR COB. COM</v>
      </c>
      <c r="D146" s="64">
        <f>VLOOKUP(B146:B514,'4.'!$B$8:$E$375,4,0)</f>
        <v>0</v>
      </c>
    </row>
    <row r="147" spans="2:4" x14ac:dyDescent="0.25">
      <c r="B147" s="65">
        <v>45402093</v>
      </c>
      <c r="C147" s="65" t="str">
        <f>VLOOKUP(B147:B515,'4.'!$B$8:$D$375,3,0)</f>
        <v>GANANCIA NO REALIZADA OTRAS CTAS.POR CO</v>
      </c>
      <c r="D147" s="64">
        <f>VLOOKUP(B147:B515,'4.'!$B$8:$E$375,4,0)</f>
        <v>0</v>
      </c>
    </row>
    <row r="148" spans="2:4" x14ac:dyDescent="0.25">
      <c r="B148" s="65">
        <v>45402156</v>
      </c>
      <c r="C148" s="65" t="str">
        <f>VLOOKUP(B148:B516,'4.'!$B$8:$D$375,3,0)</f>
        <v>GANANCIA NO REALIZADA ANTICIPOS A PROVE</v>
      </c>
      <c r="D148" s="64">
        <f>VLOOKUP(B148:B516,'4.'!$B$8:$E$375,4,0)</f>
        <v>0</v>
      </c>
    </row>
    <row r="149" spans="2:4" x14ac:dyDescent="0.25">
      <c r="B149" s="65">
        <v>45402205</v>
      </c>
      <c r="C149" s="65" t="str">
        <f>VLOOKUP(B149:B517,'4.'!$B$8:$D$375,3,0)</f>
        <v>GANANCIA NO REALIZADA PAS.FIN.POR.CORR.</v>
      </c>
      <c r="D149" s="64">
        <f>VLOOKUP(B149:B517,'4.'!$B$8:$E$375,4,0)</f>
        <v>0</v>
      </c>
    </row>
    <row r="150" spans="2:4" x14ac:dyDescent="0.25">
      <c r="B150" s="65">
        <v>45402241</v>
      </c>
      <c r="C150" s="65" t="str">
        <f>VLOOKUP(B150:B518,'4.'!$B$8:$D$375,3,0)</f>
        <v>GANANCIA NO REALIZADA CUENTAS COMERC. P</v>
      </c>
      <c r="D150" s="64">
        <f>VLOOKUP(B150:B518,'4.'!$B$8:$E$375,4,0)</f>
        <v>-681104</v>
      </c>
    </row>
    <row r="151" spans="2:4" x14ac:dyDescent="0.25">
      <c r="B151" s="65">
        <v>45402243</v>
      </c>
      <c r="C151" s="65" t="str">
        <f>VLOOKUP(B151:B519,'4.'!$B$8:$D$375,3,0)</f>
        <v>GANANCIA NO REALIZADA CUENTAS COM. POR</v>
      </c>
      <c r="D151" s="64">
        <f>VLOOKUP(B151:B519,'4.'!$B$8:$E$375,4,0)</f>
        <v>-6234</v>
      </c>
    </row>
    <row r="152" spans="2:4" x14ac:dyDescent="0.25">
      <c r="B152" s="65">
        <v>45503043</v>
      </c>
      <c r="C152" s="65" t="str">
        <f>VLOOKUP(B152:B520,'4.'!$B$8:$D$375,3,0)</f>
        <v>OTROS INGRESOS</v>
      </c>
      <c r="D152" s="64">
        <f>VLOOKUP(B152:B520,'4.'!$B$8:$E$375,4,0)</f>
        <v>-116915</v>
      </c>
    </row>
    <row r="153" spans="2:4" s="1" customFormat="1" x14ac:dyDescent="0.25">
      <c r="B153" s="95"/>
      <c r="C153" s="95" t="s">
        <v>478</v>
      </c>
      <c r="D153" s="96">
        <f>SUM(D128:D152)</f>
        <v>-2918172</v>
      </c>
    </row>
    <row r="154" spans="2:4" x14ac:dyDescent="0.25">
      <c r="B154" s="65">
        <v>51001000</v>
      </c>
      <c r="C154" s="65" t="str">
        <f>VLOOKUP(B154:B521,'4.'!$B$8:$D$375,3,0)</f>
        <v>PR -  SUELDOS Y SALARIOS</v>
      </c>
      <c r="D154" s="64">
        <f>VLOOKUP(B154:B521,'4.'!$B$8:$E$375,4,0)</f>
        <v>7984571</v>
      </c>
    </row>
    <row r="155" spans="2:4" x14ac:dyDescent="0.25">
      <c r="B155" s="65">
        <v>51001001</v>
      </c>
      <c r="C155" s="65" t="str">
        <f>VLOOKUP(B155:B522,'4.'!$B$8:$D$375,3,0)</f>
        <v>PR -  SALARIO INTEGRAL</v>
      </c>
      <c r="D155" s="64">
        <f>VLOOKUP(B155:B522,'4.'!$B$8:$E$375,4,0)</f>
        <v>0</v>
      </c>
    </row>
    <row r="156" spans="2:4" x14ac:dyDescent="0.25">
      <c r="B156" s="65">
        <v>51001003</v>
      </c>
      <c r="C156" s="65" t="str">
        <f>VLOOKUP(B156:B523,'4.'!$B$8:$D$375,3,0)</f>
        <v>PR -  HORAS EXTRAS</v>
      </c>
      <c r="D156" s="64">
        <f>VLOOKUP(B156:B523,'4.'!$B$8:$E$375,4,0)</f>
        <v>126075</v>
      </c>
    </row>
    <row r="157" spans="2:4" x14ac:dyDescent="0.25">
      <c r="B157" s="65">
        <v>51001006</v>
      </c>
      <c r="C157" s="65" t="str">
        <f>VLOOKUP(B157:B524,'4.'!$B$8:$D$375,3,0)</f>
        <v>PR -  INCAPACIDADES</v>
      </c>
      <c r="D157" s="64">
        <f>VLOOKUP(B157:B524,'4.'!$B$8:$E$375,4,0)</f>
        <v>138971</v>
      </c>
    </row>
    <row r="158" spans="2:4" x14ac:dyDescent="0.25">
      <c r="B158" s="65">
        <v>51001022</v>
      </c>
      <c r="C158" s="65" t="str">
        <f>VLOOKUP(B158:B525,'4.'!$B$8:$D$375,3,0)</f>
        <v>AD -  SUELDOS Y SALARIOS</v>
      </c>
      <c r="D158" s="64">
        <f>VLOOKUP(B158:B525,'4.'!$B$8:$E$375,4,0)</f>
        <v>930514</v>
      </c>
    </row>
    <row r="159" spans="2:4" x14ac:dyDescent="0.25">
      <c r="B159" s="65">
        <v>51001023</v>
      </c>
      <c r="C159" s="65" t="str">
        <f>VLOOKUP(B159:B526,'4.'!$B$8:$D$375,3,0)</f>
        <v>VT -  SUELDOS Y SALARIOS</v>
      </c>
      <c r="D159" s="64">
        <f>VLOOKUP(B159:B526,'4.'!$B$8:$E$375,4,0)</f>
        <v>10416</v>
      </c>
    </row>
    <row r="160" spans="2:4" x14ac:dyDescent="0.25">
      <c r="B160" s="65">
        <v>51001024</v>
      </c>
      <c r="C160" s="65" t="str">
        <f>VLOOKUP(B160:B527,'4.'!$B$8:$D$375,3,0)</f>
        <v>AD -  SALARIO INTEGRAL</v>
      </c>
      <c r="D160" s="64">
        <f>VLOOKUP(B160:B527,'4.'!$B$8:$E$375,4,0)</f>
        <v>2480592</v>
      </c>
    </row>
    <row r="161" spans="2:4" x14ac:dyDescent="0.25">
      <c r="B161" s="65">
        <v>51001025</v>
      </c>
      <c r="C161" s="65" t="str">
        <f>VLOOKUP(B161:B528,'4.'!$B$8:$D$375,3,0)</f>
        <v>VT -  SALARIO INTEGRAL</v>
      </c>
      <c r="D161" s="64">
        <f>VLOOKUP(B161:B528,'4.'!$B$8:$E$375,4,0)</f>
        <v>701819</v>
      </c>
    </row>
    <row r="162" spans="2:4" x14ac:dyDescent="0.25">
      <c r="B162" s="65">
        <v>51001028</v>
      </c>
      <c r="C162" s="65" t="str">
        <f>VLOOKUP(B162:B529,'4.'!$B$8:$D$375,3,0)</f>
        <v>AD -  HORAS EXTRAS SUELDOS Y JORNALES</v>
      </c>
      <c r="D162" s="64">
        <f>VLOOKUP(B162:B529,'4.'!$B$8:$E$375,4,0)</f>
        <v>9808</v>
      </c>
    </row>
    <row r="163" spans="2:4" x14ac:dyDescent="0.25">
      <c r="B163" s="65">
        <v>51001029</v>
      </c>
      <c r="C163" s="65" t="str">
        <f>VLOOKUP(B163:B530,'4.'!$B$8:$D$375,3,0)</f>
        <v>VT -  HORAS EXTRAS SUELDOS Y JORNALES</v>
      </c>
      <c r="D163" s="64">
        <f>VLOOKUP(B163:B530,'4.'!$B$8:$E$375,4,0)</f>
        <v>0</v>
      </c>
    </row>
    <row r="164" spans="2:4" x14ac:dyDescent="0.25">
      <c r="B164" s="65">
        <v>51001032</v>
      </c>
      <c r="C164" s="65" t="str">
        <f>VLOOKUP(B164:B531,'4.'!$B$8:$D$375,3,0)</f>
        <v>AD -  INCAPACIDADES</v>
      </c>
      <c r="D164" s="64">
        <f>VLOOKUP(B164:B531,'4.'!$B$8:$E$375,4,0)</f>
        <v>19860</v>
      </c>
    </row>
    <row r="165" spans="2:4" x14ac:dyDescent="0.25">
      <c r="B165" s="65">
        <v>51001033</v>
      </c>
      <c r="C165" s="65" t="str">
        <f>VLOOKUP(B165:B532,'4.'!$B$8:$D$375,3,0)</f>
        <v>VT -  INCAPACIDADES</v>
      </c>
      <c r="D165" s="64">
        <f>VLOOKUP(B165:B532,'4.'!$B$8:$E$375,4,0)</f>
        <v>5915</v>
      </c>
    </row>
    <row r="166" spans="2:4" x14ac:dyDescent="0.25">
      <c r="B166" s="65">
        <v>51001038</v>
      </c>
      <c r="C166" s="65" t="str">
        <f>VLOOKUP(B166:B533,'4.'!$B$8:$D$375,3,0)</f>
        <v>PR - SUELDOS Y SALARIOS - REMUNERACION</v>
      </c>
      <c r="D166" s="64">
        <f>VLOOKUP(B166:B533,'4.'!$B$8:$E$375,4,0)</f>
        <v>0</v>
      </c>
    </row>
    <row r="167" spans="2:4" x14ac:dyDescent="0.25">
      <c r="B167" s="65">
        <v>51001043</v>
      </c>
      <c r="C167" s="65" t="str">
        <f>VLOOKUP(B167:B534,'4.'!$B$8:$D$375,3,0)</f>
        <v>AD - AUXILIO DE MOVILIZACION SALARIAL</v>
      </c>
      <c r="D167" s="64">
        <f>VLOOKUP(B167:B534,'4.'!$B$8:$E$375,4,0)</f>
        <v>0</v>
      </c>
    </row>
    <row r="168" spans="2:4" x14ac:dyDescent="0.25">
      <c r="B168" s="65">
        <v>51001879</v>
      </c>
      <c r="C168" s="65" t="str">
        <f>VLOOKUP(B168:B535,'4.'!$B$8:$D$375,3,0)</f>
        <v>Recuper. Aprovechamientos -Mano de Obra</v>
      </c>
      <c r="D168" s="64">
        <f>VLOOKUP(B168:B535,'4.'!$B$8:$E$375,4,0)</f>
        <v>0</v>
      </c>
    </row>
    <row r="169" spans="2:4" x14ac:dyDescent="0.25">
      <c r="B169" s="65">
        <v>51002000</v>
      </c>
      <c r="C169" s="65" t="str">
        <f>VLOOKUP(B169:B536,'4.'!$B$8:$D$375,3,0)</f>
        <v>PR -  CESANTIAS (ANTIG.MENSUAL ART 108</v>
      </c>
      <c r="D169" s="64">
        <f>VLOOKUP(B169:B536,'4.'!$B$8:$E$375,4,0)</f>
        <v>763582</v>
      </c>
    </row>
    <row r="170" spans="2:4" x14ac:dyDescent="0.25">
      <c r="B170" s="65">
        <v>51002002</v>
      </c>
      <c r="C170" s="65" t="str">
        <f>VLOOKUP(B170:B537,'4.'!$B$8:$D$375,3,0)</f>
        <v>PR -  INTERESES SOBRE CESANTIAS</v>
      </c>
      <c r="D170" s="64">
        <f>VLOOKUP(B170:B537,'4.'!$B$8:$E$375,4,0)</f>
        <v>84215</v>
      </c>
    </row>
    <row r="171" spans="2:4" x14ac:dyDescent="0.25">
      <c r="B171" s="65">
        <v>51002003</v>
      </c>
      <c r="C171" s="65" t="str">
        <f>VLOOKUP(B171:B538,'4.'!$B$8:$D$375,3,0)</f>
        <v>PR -  PRIMA DE SERVICIOS LEGAL/ UTILIDA</v>
      </c>
      <c r="D171" s="64">
        <f>VLOOKUP(B171:B538,'4.'!$B$8:$E$375,4,0)</f>
        <v>731835</v>
      </c>
    </row>
    <row r="172" spans="2:4" x14ac:dyDescent="0.25">
      <c r="B172" s="65">
        <v>51002017</v>
      </c>
      <c r="C172" s="65" t="str">
        <f>VLOOKUP(B172:B539,'4.'!$B$8:$D$375,3,0)</f>
        <v>PR -  AUXILIOS SOCIALES</v>
      </c>
      <c r="D172" s="64">
        <f>VLOOKUP(B172:B539,'4.'!$B$8:$E$375,4,0)</f>
        <v>17026</v>
      </c>
    </row>
    <row r="173" spans="2:4" x14ac:dyDescent="0.25">
      <c r="B173" s="65">
        <v>51002018</v>
      </c>
      <c r="C173" s="65" t="str">
        <f>VLOOKUP(B173:B540,'4.'!$B$8:$D$375,3,0)</f>
        <v>PR -  VACACIONES</v>
      </c>
      <c r="D173" s="64">
        <f>VLOOKUP(B173:B540,'4.'!$B$8:$E$375,4,0)</f>
        <v>827451</v>
      </c>
    </row>
    <row r="174" spans="2:4" x14ac:dyDescent="0.25">
      <c r="B174" s="65">
        <v>51002019</v>
      </c>
      <c r="C174" s="65" t="str">
        <f>VLOOKUP(B174:B541,'4.'!$B$8:$D$375,3,0)</f>
        <v>PR -  PRIMAS EXTRALEGALES/BONO VACACION</v>
      </c>
      <c r="D174" s="64">
        <f>VLOOKUP(B174:B541,'4.'!$B$8:$E$375,4,0)</f>
        <v>1978430</v>
      </c>
    </row>
    <row r="175" spans="2:4" x14ac:dyDescent="0.25">
      <c r="B175" s="65">
        <v>51002020</v>
      </c>
      <c r="C175" s="65" t="str">
        <f>VLOOKUP(B175:B542,'4.'!$B$8:$D$375,3,0)</f>
        <v>PR -  BONIFICACIONES</v>
      </c>
      <c r="D175" s="64">
        <f>VLOOKUP(B175:B542,'4.'!$B$8:$E$375,4,0)</f>
        <v>1316485</v>
      </c>
    </row>
    <row r="176" spans="2:4" x14ac:dyDescent="0.25">
      <c r="B176" s="65">
        <v>51002022</v>
      </c>
      <c r="C176" s="65" t="str">
        <f>VLOOKUP(B176:B543,'4.'!$B$8:$D$375,3,0)</f>
        <v>PR -  AUXILIO DE TRANSPORTE</v>
      </c>
      <c r="D176" s="64">
        <f>VLOOKUP(B176:B543,'4.'!$B$8:$E$375,4,0)</f>
        <v>195396</v>
      </c>
    </row>
    <row r="177" spans="2:4" x14ac:dyDescent="0.25">
      <c r="B177" s="65">
        <v>51002023</v>
      </c>
      <c r="C177" s="65" t="str">
        <f>VLOOKUP(B177:B544,'4.'!$B$8:$D$375,3,0)</f>
        <v>AD -  CENSANTIAS</v>
      </c>
      <c r="D177" s="64">
        <f>VLOOKUP(B177:B544,'4.'!$B$8:$E$375,4,0)</f>
        <v>84263</v>
      </c>
    </row>
    <row r="178" spans="2:4" x14ac:dyDescent="0.25">
      <c r="B178" s="65">
        <v>51002024</v>
      </c>
      <c r="C178" s="65" t="str">
        <f>VLOOKUP(B178:B545,'4.'!$B$8:$D$375,3,0)</f>
        <v>VT -  CENSANTIAS</v>
      </c>
      <c r="D178" s="64">
        <f>VLOOKUP(B178:B545,'4.'!$B$8:$E$375,4,0)</f>
        <v>1361</v>
      </c>
    </row>
    <row r="179" spans="2:4" x14ac:dyDescent="0.25">
      <c r="B179" s="65">
        <v>51002025</v>
      </c>
      <c r="C179" s="65" t="str">
        <f>VLOOKUP(B179:B546,'4.'!$B$8:$D$375,3,0)</f>
        <v>AD -  INTERESES SOBRE CESANTIAS</v>
      </c>
      <c r="D179" s="64">
        <f>VLOOKUP(B179:B546,'4.'!$B$8:$E$375,4,0)</f>
        <v>8024</v>
      </c>
    </row>
    <row r="180" spans="2:4" x14ac:dyDescent="0.25">
      <c r="B180" s="65">
        <v>51002026</v>
      </c>
      <c r="C180" s="65" t="str">
        <f>VLOOKUP(B180:B547,'4.'!$B$8:$D$375,3,0)</f>
        <v>VT -  INTERESES SOBRE CESANTIAS</v>
      </c>
      <c r="D180" s="64">
        <f>VLOOKUP(B180:B547,'4.'!$B$8:$E$375,4,0)</f>
        <v>43</v>
      </c>
    </row>
    <row r="181" spans="2:4" x14ac:dyDescent="0.25">
      <c r="B181" s="65">
        <v>51002027</v>
      </c>
      <c r="C181" s="65" t="str">
        <f>VLOOKUP(B181:B548,'4.'!$B$8:$D$375,3,0)</f>
        <v>AD -  PRIMA DE SERVICIOS LEGAL</v>
      </c>
      <c r="D181" s="64">
        <f>VLOOKUP(B181:B548,'4.'!$B$8:$E$375,4,0)</f>
        <v>82935</v>
      </c>
    </row>
    <row r="182" spans="2:4" x14ac:dyDescent="0.25">
      <c r="B182" s="65">
        <v>51002028</v>
      </c>
      <c r="C182" s="65" t="str">
        <f>VLOOKUP(B182:B549,'4.'!$B$8:$D$375,3,0)</f>
        <v>VT -  PRIMA DE SERVICIOS LEGAL</v>
      </c>
      <c r="D182" s="64">
        <f>VLOOKUP(B182:B549,'4.'!$B$8:$E$375,4,0)</f>
        <v>1361</v>
      </c>
    </row>
    <row r="183" spans="2:4" x14ac:dyDescent="0.25">
      <c r="B183" s="65">
        <v>51002029</v>
      </c>
      <c r="C183" s="65" t="str">
        <f>VLOOKUP(B183:B550,'4.'!$B$8:$D$375,3,0)</f>
        <v>AD -  VACACIONES</v>
      </c>
      <c r="D183" s="64">
        <f>VLOOKUP(B183:B550,'4.'!$B$8:$E$375,4,0)</f>
        <v>412486</v>
      </c>
    </row>
    <row r="184" spans="2:4" x14ac:dyDescent="0.25">
      <c r="B184" s="65">
        <v>51002030</v>
      </c>
      <c r="C184" s="65" t="str">
        <f>VLOOKUP(B184:B551,'4.'!$B$8:$D$375,3,0)</f>
        <v>VT -  VACACIONES</v>
      </c>
      <c r="D184" s="64">
        <f>VLOOKUP(B184:B551,'4.'!$B$8:$E$375,4,0)</f>
        <v>53149</v>
      </c>
    </row>
    <row r="185" spans="2:4" x14ac:dyDescent="0.25">
      <c r="B185" s="65">
        <v>51002031</v>
      </c>
      <c r="C185" s="65" t="str">
        <f>VLOOKUP(B185:B552,'4.'!$B$8:$D$375,3,0)</f>
        <v>AD -  PRIMAS EXTRALEGALES</v>
      </c>
      <c r="D185" s="64">
        <f>VLOOKUP(B185:B552,'4.'!$B$8:$E$375,4,0)</f>
        <v>375240</v>
      </c>
    </row>
    <row r="186" spans="2:4" x14ac:dyDescent="0.25">
      <c r="B186" s="65">
        <v>51002032</v>
      </c>
      <c r="C186" s="65" t="str">
        <f>VLOOKUP(B186:B553,'4.'!$B$8:$D$375,3,0)</f>
        <v>VT -  PRIMAS EXTRALEGALES</v>
      </c>
      <c r="D186" s="64">
        <f>VLOOKUP(B186:B553,'4.'!$B$8:$E$375,4,0)</f>
        <v>548</v>
      </c>
    </row>
    <row r="187" spans="2:4" x14ac:dyDescent="0.25">
      <c r="B187" s="65">
        <v>51002033</v>
      </c>
      <c r="C187" s="65" t="str">
        <f>VLOOKUP(B187:B554,'4.'!$B$8:$D$375,3,0)</f>
        <v>AD -  AUXILIOS SOCIALES</v>
      </c>
      <c r="D187" s="64">
        <f>VLOOKUP(B187:B554,'4.'!$B$8:$E$375,4,0)</f>
        <v>610123</v>
      </c>
    </row>
    <row r="188" spans="2:4" x14ac:dyDescent="0.25">
      <c r="B188" s="65">
        <v>51002034</v>
      </c>
      <c r="C188" s="65" t="str">
        <f>VLOOKUP(B188:B555,'4.'!$B$8:$D$375,3,0)</f>
        <v>VT -  AUXILIOS SOCIALES</v>
      </c>
      <c r="D188" s="64">
        <f>VLOOKUP(B188:B555,'4.'!$B$8:$E$375,4,0)</f>
        <v>150893</v>
      </c>
    </row>
    <row r="189" spans="2:4" x14ac:dyDescent="0.25">
      <c r="B189" s="65">
        <v>51002035</v>
      </c>
      <c r="C189" s="65" t="str">
        <f>VLOOKUP(B189:B556,'4.'!$B$8:$D$375,3,0)</f>
        <v>AD -  BONIFICACIONES</v>
      </c>
      <c r="D189" s="64">
        <f>VLOOKUP(B189:B556,'4.'!$B$8:$E$375,4,0)</f>
        <v>2005166</v>
      </c>
    </row>
    <row r="190" spans="2:4" x14ac:dyDescent="0.25">
      <c r="B190" s="65">
        <v>51002036</v>
      </c>
      <c r="C190" s="65" t="str">
        <f>VLOOKUP(B190:B557,'4.'!$B$8:$D$375,3,0)</f>
        <v>VT -  BONIFICACIONES</v>
      </c>
      <c r="D190" s="64">
        <f>VLOOKUP(B190:B557,'4.'!$B$8:$E$375,4,0)</f>
        <v>166871</v>
      </c>
    </row>
    <row r="191" spans="2:4" x14ac:dyDescent="0.25">
      <c r="B191" s="65">
        <v>51002039</v>
      </c>
      <c r="C191" s="65" t="str">
        <f>VLOOKUP(B191:B558,'4.'!$B$8:$D$375,3,0)</f>
        <v>AD -  AUXILIO DE TRANSPORTE</v>
      </c>
      <c r="D191" s="64">
        <f>VLOOKUP(B191:B558,'4.'!$B$8:$E$375,4,0)</f>
        <v>7253</v>
      </c>
    </row>
    <row r="192" spans="2:4" x14ac:dyDescent="0.25">
      <c r="B192" s="65">
        <v>51002040</v>
      </c>
      <c r="C192" s="65" t="str">
        <f>VLOOKUP(B192:B559,'4.'!$B$8:$D$375,3,0)</f>
        <v>VT -  AUXILIO DE TRANSPORTE</v>
      </c>
      <c r="D192" s="64">
        <f>VLOOKUP(B192:B559,'4.'!$B$8:$E$375,4,0)</f>
        <v>0</v>
      </c>
    </row>
    <row r="193" spans="2:4" x14ac:dyDescent="0.25">
      <c r="B193" s="65">
        <v>51002041</v>
      </c>
      <c r="C193" s="65" t="str">
        <f>VLOOKUP(B193:B560,'4.'!$B$8:$D$375,3,0)</f>
        <v>PR - PAGOS INDIRECTOS</v>
      </c>
      <c r="D193" s="64">
        <f>VLOOKUP(B193:B560,'4.'!$B$8:$E$375,4,0)</f>
        <v>715039</v>
      </c>
    </row>
    <row r="194" spans="2:4" x14ac:dyDescent="0.25">
      <c r="B194" s="65">
        <v>51002042</v>
      </c>
      <c r="C194" s="65" t="str">
        <f>VLOOKUP(B194:B561,'4.'!$B$8:$D$375,3,0)</f>
        <v>AD - PAGOS INDIRECTOS</v>
      </c>
      <c r="D194" s="64">
        <f>VLOOKUP(B194:B561,'4.'!$B$8:$E$375,4,0)</f>
        <v>70850</v>
      </c>
    </row>
    <row r="195" spans="2:4" x14ac:dyDescent="0.25">
      <c r="B195" s="65">
        <v>51002043</v>
      </c>
      <c r="C195" s="65" t="str">
        <f>VLOOKUP(B195:B562,'4.'!$B$8:$D$375,3,0)</f>
        <v>VT - PAGOS INDIRECTOS</v>
      </c>
      <c r="D195" s="64">
        <f>VLOOKUP(B195:B562,'4.'!$B$8:$E$375,4,0)</f>
        <v>727</v>
      </c>
    </row>
    <row r="196" spans="2:4" x14ac:dyDescent="0.25">
      <c r="B196" s="65">
        <v>51002044</v>
      </c>
      <c r="C196" s="65" t="str">
        <f>VLOOKUP(B196:B563,'4.'!$B$8:$D$375,3,0)</f>
        <v>PR - VACACIONES DISFRUTADAS Y PAGADAS</v>
      </c>
      <c r="D196" s="64">
        <f>VLOOKUP(B196:B563,'4.'!$B$8:$E$375,4,0)</f>
        <v>-358650</v>
      </c>
    </row>
    <row r="197" spans="2:4" x14ac:dyDescent="0.25">
      <c r="B197" s="65">
        <v>51002045</v>
      </c>
      <c r="C197" s="65" t="str">
        <f>VLOOKUP(B197:B564,'4.'!$B$8:$D$375,3,0)</f>
        <v>AD - VACACIONES DISFRUTADAS Y PAGADAS</v>
      </c>
      <c r="D197" s="64">
        <f>VLOOKUP(B197:B564,'4.'!$B$8:$E$375,4,0)</f>
        <v>-229484</v>
      </c>
    </row>
    <row r="198" spans="2:4" x14ac:dyDescent="0.25">
      <c r="B198" s="65">
        <v>51002046</v>
      </c>
      <c r="C198" s="65" t="str">
        <f>VLOOKUP(B198:B565,'4.'!$B$8:$D$375,3,0)</f>
        <v>VT - VACACIONES DISFRUTADAS Y PAGADAS</v>
      </c>
      <c r="D198" s="64">
        <f>VLOOKUP(B198:B565,'4.'!$B$8:$E$375,4,0)</f>
        <v>-25630</v>
      </c>
    </row>
    <row r="199" spans="2:4" x14ac:dyDescent="0.25">
      <c r="B199" s="65">
        <v>51002087</v>
      </c>
      <c r="C199" s="65" t="str">
        <f>VLOOKUP(B199:B566,'4.'!$B$8:$D$375,3,0)</f>
        <v>PR - Otros Gtos de Personal -Indemnizac</v>
      </c>
      <c r="D199" s="64">
        <f>VLOOKUP(B199:B566,'4.'!$B$8:$E$375,4,0)</f>
        <v>44381</v>
      </c>
    </row>
    <row r="200" spans="2:4" x14ac:dyDescent="0.25">
      <c r="B200" s="65">
        <v>51002088</v>
      </c>
      <c r="C200" s="65" t="str">
        <f>VLOOKUP(B200:B567,'4.'!$B$8:$D$375,3,0)</f>
        <v>AD - Otros Gtos de Personal -Indemnizac</v>
      </c>
      <c r="D200" s="64">
        <f>VLOOKUP(B200:B567,'4.'!$B$8:$E$375,4,0)</f>
        <v>488093</v>
      </c>
    </row>
    <row r="201" spans="2:4" x14ac:dyDescent="0.25">
      <c r="B201" s="65">
        <v>51002089</v>
      </c>
      <c r="C201" s="65" t="str">
        <f>VLOOKUP(B201:B568,'4.'!$B$8:$D$375,3,0)</f>
        <v>VT - Otros Gtos de Personal -Indemnizac</v>
      </c>
      <c r="D201" s="64">
        <f>VLOOKUP(B201:B568,'4.'!$B$8:$E$375,4,0)</f>
        <v>0</v>
      </c>
    </row>
    <row r="202" spans="2:4" x14ac:dyDescent="0.25">
      <c r="B202" s="65">
        <v>51003001</v>
      </c>
      <c r="C202" s="65" t="str">
        <f>VLOOKUP(B202:B569,'4.'!$B$8:$D$375,3,0)</f>
        <v>PR -  SEGURO MEDICO/HCM SEGURO DE VIDA</v>
      </c>
      <c r="D202" s="64">
        <f>VLOOKUP(B202:B569,'4.'!$B$8:$E$375,4,0)</f>
        <v>98337</v>
      </c>
    </row>
    <row r="203" spans="2:4" x14ac:dyDescent="0.25">
      <c r="B203" s="65">
        <v>51003002</v>
      </c>
      <c r="C203" s="65" t="str">
        <f>VLOOKUP(B203:B570,'4.'!$B$8:$D$375,3,0)</f>
        <v>PR -  APORTES  ARP</v>
      </c>
      <c r="D203" s="64">
        <f>VLOOKUP(B203:B570,'4.'!$B$8:$E$375,4,0)</f>
        <v>46251</v>
      </c>
    </row>
    <row r="204" spans="2:4" x14ac:dyDescent="0.25">
      <c r="B204" s="65">
        <v>51003003</v>
      </c>
      <c r="C204" s="65" t="str">
        <f>VLOOKUP(B204:B571,'4.'!$B$8:$D$375,3,0)</f>
        <v>PR -  APORTES EPS</v>
      </c>
      <c r="D204" s="64">
        <f>VLOOKUP(B204:B571,'4.'!$B$8:$E$375,4,0)</f>
        <v>43024</v>
      </c>
    </row>
    <row r="205" spans="2:4" x14ac:dyDescent="0.25">
      <c r="B205" s="65">
        <v>51003004</v>
      </c>
      <c r="C205" s="65" t="str">
        <f>VLOOKUP(B205:B572,'4.'!$B$8:$D$375,3,0)</f>
        <v>PR -  APORTES PENSIONES</v>
      </c>
      <c r="D205" s="64">
        <f>VLOOKUP(B205:B572,'4.'!$B$8:$E$375,4,0)</f>
        <v>1122050</v>
      </c>
    </row>
    <row r="206" spans="2:4" x14ac:dyDescent="0.25">
      <c r="B206" s="65">
        <v>51003005</v>
      </c>
      <c r="C206" s="65" t="str">
        <f>VLOOKUP(B206:B573,'4.'!$B$8:$D$375,3,0)</f>
        <v>PR -  APORTES CAJA DE COMPENSACIÓN FAMI</v>
      </c>
      <c r="D206" s="64">
        <f>VLOOKUP(B206:B573,'4.'!$B$8:$E$375,4,0)</f>
        <v>339599</v>
      </c>
    </row>
    <row r="207" spans="2:4" x14ac:dyDescent="0.25">
      <c r="B207" s="65">
        <v>51003006</v>
      </c>
      <c r="C207" s="65" t="str">
        <f>VLOOKUP(B207:B574,'4.'!$B$8:$D$375,3,0)</f>
        <v>PR -  APORTES ICBF</v>
      </c>
      <c r="D207" s="64">
        <f>VLOOKUP(B207:B574,'4.'!$B$8:$E$375,4,0)</f>
        <v>9554</v>
      </c>
    </row>
    <row r="208" spans="2:4" x14ac:dyDescent="0.25">
      <c r="B208" s="65">
        <v>51003007</v>
      </c>
      <c r="C208" s="65" t="str">
        <f>VLOOKUP(B208:B575,'4.'!$B$8:$D$375,3,0)</f>
        <v>PR -  APORTES SENA</v>
      </c>
      <c r="D208" s="64">
        <f>VLOOKUP(B208:B575,'4.'!$B$8:$E$375,4,0)</f>
        <v>6370</v>
      </c>
    </row>
    <row r="209" spans="2:4" x14ac:dyDescent="0.25">
      <c r="B209" s="65">
        <v>51003027</v>
      </c>
      <c r="C209" s="65" t="str">
        <f>VLOOKUP(B209:B576,'4.'!$B$8:$D$375,3,0)</f>
        <v>AD -  SEGURO MEDICO</v>
      </c>
      <c r="D209" s="64">
        <f>VLOOKUP(B209:B576,'4.'!$B$8:$E$375,4,0)</f>
        <v>96022</v>
      </c>
    </row>
    <row r="210" spans="2:4" x14ac:dyDescent="0.25">
      <c r="B210" s="65">
        <v>51003028</v>
      </c>
      <c r="C210" s="65" t="str">
        <f>VLOOKUP(B210:B577,'4.'!$B$8:$D$375,3,0)</f>
        <v>VT -  SEGURO MEDICO</v>
      </c>
      <c r="D210" s="64">
        <f>VLOOKUP(B210:B577,'4.'!$B$8:$E$375,4,0)</f>
        <v>22512</v>
      </c>
    </row>
    <row r="211" spans="2:4" x14ac:dyDescent="0.25">
      <c r="B211" s="65">
        <v>51003029</v>
      </c>
      <c r="C211" s="65" t="str">
        <f>VLOOKUP(B211:B578,'4.'!$B$8:$D$375,3,0)</f>
        <v>AD -  APORTES  ARP</v>
      </c>
      <c r="D211" s="64">
        <f>VLOOKUP(B211:B578,'4.'!$B$8:$E$375,4,0)</f>
        <v>13766</v>
      </c>
    </row>
    <row r="212" spans="2:4" x14ac:dyDescent="0.25">
      <c r="B212" s="65">
        <v>51003030</v>
      </c>
      <c r="C212" s="65" t="str">
        <f>VLOOKUP(B212:B579,'4.'!$B$8:$D$375,3,0)</f>
        <v>VT -  APORTES  ARP</v>
      </c>
      <c r="D212" s="64">
        <f>VLOOKUP(B212:B579,'4.'!$B$8:$E$375,4,0)</f>
        <v>2607</v>
      </c>
    </row>
    <row r="213" spans="2:4" x14ac:dyDescent="0.25">
      <c r="B213" s="65">
        <v>51003031</v>
      </c>
      <c r="C213" s="65" t="str">
        <f>VLOOKUP(B213:B580,'4.'!$B$8:$D$375,3,0)</f>
        <v>AD -  APORTES EPS</v>
      </c>
      <c r="D213" s="64">
        <f>VLOOKUP(B213:B580,'4.'!$B$8:$E$375,4,0)</f>
        <v>183725</v>
      </c>
    </row>
    <row r="214" spans="2:4" x14ac:dyDescent="0.25">
      <c r="B214" s="65">
        <v>51003032</v>
      </c>
      <c r="C214" s="65" t="str">
        <f>VLOOKUP(B214:B581,'4.'!$B$8:$D$375,3,0)</f>
        <v>VT -  APORTES EPS</v>
      </c>
      <c r="D214" s="64">
        <f>VLOOKUP(B214:B581,'4.'!$B$8:$E$375,4,0)</f>
        <v>42636</v>
      </c>
    </row>
    <row r="215" spans="2:4" x14ac:dyDescent="0.25">
      <c r="B215" s="65">
        <v>51003033</v>
      </c>
      <c r="C215" s="65" t="str">
        <f>VLOOKUP(B215:B582,'4.'!$B$8:$D$375,3,0)</f>
        <v>AD -  APORTES PENSIONES</v>
      </c>
      <c r="D215" s="64">
        <f>VLOOKUP(B215:B582,'4.'!$B$8:$E$375,4,0)</f>
        <v>265573</v>
      </c>
    </row>
    <row r="216" spans="2:4" x14ac:dyDescent="0.25">
      <c r="B216" s="65">
        <v>51003034</v>
      </c>
      <c r="C216" s="65" t="str">
        <f>VLOOKUP(B216:B583,'4.'!$B$8:$D$375,3,0)</f>
        <v>VT -  APORTES PENSIONES</v>
      </c>
      <c r="D216" s="64">
        <f>VLOOKUP(B216:B583,'4.'!$B$8:$E$375,4,0)</f>
        <v>62200</v>
      </c>
    </row>
    <row r="217" spans="2:4" x14ac:dyDescent="0.25">
      <c r="B217" s="65">
        <v>51003035</v>
      </c>
      <c r="C217" s="65" t="str">
        <f>VLOOKUP(B217:B584,'4.'!$B$8:$D$375,3,0)</f>
        <v>AD -  APORTES CAJA DE COMPENSACIÓN FAMI</v>
      </c>
      <c r="D217" s="64">
        <f>VLOOKUP(B217:B584,'4.'!$B$8:$E$375,4,0)</f>
        <v>114498</v>
      </c>
    </row>
    <row r="218" spans="2:4" x14ac:dyDescent="0.25">
      <c r="B218" s="65">
        <v>51003036</v>
      </c>
      <c r="C218" s="65" t="str">
        <f>VLOOKUP(B218:B585,'4.'!$B$8:$D$375,3,0)</f>
        <v>VT -  APORTES CAJA DE COMPENSACIÓN FAMI</v>
      </c>
      <c r="D218" s="64">
        <f>VLOOKUP(B218:B585,'4.'!$B$8:$E$375,4,0)</f>
        <v>20822</v>
      </c>
    </row>
    <row r="219" spans="2:4" x14ac:dyDescent="0.25">
      <c r="B219" s="65">
        <v>51003037</v>
      </c>
      <c r="C219" s="65" t="str">
        <f>VLOOKUP(B219:B586,'4.'!$B$8:$D$375,3,0)</f>
        <v>AD -  APORTES ICBF</v>
      </c>
      <c r="D219" s="64">
        <f>VLOOKUP(B219:B586,'4.'!$B$8:$E$375,4,0)</f>
        <v>60397</v>
      </c>
    </row>
    <row r="220" spans="2:4" x14ac:dyDescent="0.25">
      <c r="B220" s="65">
        <v>51003038</v>
      </c>
      <c r="C220" s="65" t="str">
        <f>VLOOKUP(B220:B587,'4.'!$B$8:$D$375,3,0)</f>
        <v>VT -  APORTES ICBF</v>
      </c>
      <c r="D220" s="64">
        <f>VLOOKUP(B220:B587,'4.'!$B$8:$E$375,4,0)</f>
        <v>15216</v>
      </c>
    </row>
    <row r="221" spans="2:4" x14ac:dyDescent="0.25">
      <c r="B221" s="65">
        <v>51003039</v>
      </c>
      <c r="C221" s="65" t="str">
        <f>VLOOKUP(B221:B588,'4.'!$B$8:$D$375,3,0)</f>
        <v>AD -  APORTES SENA</v>
      </c>
      <c r="D221" s="64">
        <f>VLOOKUP(B221:B588,'4.'!$B$8:$E$375,4,0)</f>
        <v>40268</v>
      </c>
    </row>
    <row r="222" spans="2:4" x14ac:dyDescent="0.25">
      <c r="B222" s="65">
        <v>51003040</v>
      </c>
      <c r="C222" s="65" t="str">
        <f>VLOOKUP(B222:B589,'4.'!$B$8:$D$375,3,0)</f>
        <v>VT -  APORTES SENA</v>
      </c>
      <c r="D222" s="64">
        <f>VLOOKUP(B222:B589,'4.'!$B$8:$E$375,4,0)</f>
        <v>10144</v>
      </c>
    </row>
    <row r="223" spans="2:4" x14ac:dyDescent="0.25">
      <c r="B223" s="65">
        <v>51003041</v>
      </c>
      <c r="C223" s="65" t="str">
        <f>VLOOKUP(B223:B590,'4.'!$B$8:$D$375,3,0)</f>
        <v>AD -  GASTOS MÉDICOS Y DROGAS</v>
      </c>
      <c r="D223" s="64">
        <f>VLOOKUP(B223:B590,'4.'!$B$8:$E$375,4,0)</f>
        <v>15573</v>
      </c>
    </row>
    <row r="224" spans="2:4" x14ac:dyDescent="0.25">
      <c r="B224" s="65">
        <v>51201001</v>
      </c>
      <c r="C224" s="65" t="str">
        <f>VLOOKUP(B224:B591,'4.'!$B$8:$D$375,3,0)</f>
        <v>PR -  GASTOS DE MANO DE OBRA SUBCONTRAT</v>
      </c>
      <c r="D224" s="64">
        <f>VLOOKUP(B224:B591,'4.'!$B$8:$E$375,4,0)</f>
        <v>0</v>
      </c>
    </row>
    <row r="225" spans="2:4" x14ac:dyDescent="0.25">
      <c r="B225" s="65">
        <v>51601000</v>
      </c>
      <c r="C225" s="65" t="str">
        <f>VLOOKUP(B225:B592,'4.'!$B$8:$D$375,3,0)</f>
        <v>PR - ENTRENAMIENTO - NACIONAL</v>
      </c>
      <c r="D225" s="64">
        <f>VLOOKUP(B225:B592,'4.'!$B$8:$E$375,4,0)</f>
        <v>4000</v>
      </c>
    </row>
    <row r="226" spans="2:4" x14ac:dyDescent="0.25">
      <c r="B226" s="65">
        <v>51601006</v>
      </c>
      <c r="C226" s="65" t="str">
        <f>VLOOKUP(B226:B593,'4.'!$B$8:$D$375,3,0)</f>
        <v>PR -  MANUTENCION Y ALOJAMIENTO CAPACIT</v>
      </c>
      <c r="D226" s="64">
        <f>VLOOKUP(B226:B593,'4.'!$B$8:$E$375,4,0)</f>
        <v>5959</v>
      </c>
    </row>
    <row r="227" spans="2:4" x14ac:dyDescent="0.25">
      <c r="B227" s="65">
        <v>51601007</v>
      </c>
      <c r="C227" s="65" t="str">
        <f>VLOOKUP(B227:B594,'4.'!$B$8:$D$375,3,0)</f>
        <v>AD -  CAPACITACIÓN DE PERSONAL</v>
      </c>
      <c r="D227" s="64">
        <f>VLOOKUP(B227:B594,'4.'!$B$8:$E$375,4,0)</f>
        <v>50659</v>
      </c>
    </row>
    <row r="228" spans="2:4" x14ac:dyDescent="0.25">
      <c r="B228" s="65">
        <v>51601009</v>
      </c>
      <c r="C228" s="65" t="str">
        <f>VLOOKUP(B228:B595,'4.'!$B$8:$D$375,3,0)</f>
        <v>AD -  MANUTENCION Y ALOJAMIENTO CAPACIT</v>
      </c>
      <c r="D228" s="64">
        <f>VLOOKUP(B228:B595,'4.'!$B$8:$E$375,4,0)</f>
        <v>53219</v>
      </c>
    </row>
    <row r="229" spans="2:4" x14ac:dyDescent="0.25">
      <c r="B229" s="65">
        <v>51601010</v>
      </c>
      <c r="C229" s="65" t="str">
        <f>VLOOKUP(B229:B596,'4.'!$B$8:$D$375,3,0)</f>
        <v>VT -  MANUTENCION Y ALOJAMIENTO CAPACIT</v>
      </c>
      <c r="D229" s="64">
        <f>VLOOKUP(B229:B596,'4.'!$B$8:$E$375,4,0)</f>
        <v>0</v>
      </c>
    </row>
    <row r="230" spans="2:4" x14ac:dyDescent="0.25">
      <c r="B230" s="65">
        <v>51601011</v>
      </c>
      <c r="C230" s="65" t="str">
        <f>VLOOKUP(B230:B597,'4.'!$B$8:$D$375,3,0)</f>
        <v>AD -  OTROS GASTOS DE LOGISTICA CAPACIT</v>
      </c>
      <c r="D230" s="64">
        <f>VLOOKUP(B230:B597,'4.'!$B$8:$E$375,4,0)</f>
        <v>0</v>
      </c>
    </row>
    <row r="231" spans="2:4" x14ac:dyDescent="0.25">
      <c r="B231" s="65">
        <v>51601012</v>
      </c>
      <c r="C231" s="65" t="str">
        <f>VLOOKUP(B231:B598,'4.'!$B$8:$D$375,3,0)</f>
        <v>VT -  OTROS GASTOS DE LOGISTICA CAPACIT</v>
      </c>
      <c r="D231" s="64">
        <f>VLOOKUP(B231:B598,'4.'!$B$8:$E$375,4,0)</f>
        <v>0</v>
      </c>
    </row>
    <row r="232" spans="2:4" x14ac:dyDescent="0.25">
      <c r="B232" s="65">
        <v>51601013</v>
      </c>
      <c r="C232" s="65" t="str">
        <f>VLOOKUP(B232:B599,'4.'!$B$8:$D$375,3,0)</f>
        <v>PR - CAPACITACION - TRANSPORTE</v>
      </c>
      <c r="D232" s="64">
        <f>VLOOKUP(B232:B599,'4.'!$B$8:$E$375,4,0)</f>
        <v>313</v>
      </c>
    </row>
    <row r="233" spans="2:4" x14ac:dyDescent="0.25">
      <c r="B233" s="65">
        <v>51601014</v>
      </c>
      <c r="C233" s="65" t="str">
        <f>VLOOKUP(B233:B600,'4.'!$B$8:$D$375,3,0)</f>
        <v>AD - CAPACITACION - TRANSPORTE</v>
      </c>
      <c r="D233" s="64">
        <f>VLOOKUP(B233:B600,'4.'!$B$8:$E$375,4,0)</f>
        <v>137</v>
      </c>
    </row>
    <row r="234" spans="2:4" x14ac:dyDescent="0.25">
      <c r="B234" s="65">
        <v>51602000</v>
      </c>
      <c r="C234" s="65" t="str">
        <f>VLOOKUP(B234:B601,'4.'!$B$8:$D$375,3,0)</f>
        <v>PR -  GASTOS DE RECLUTAMIENTO / CONTRAT</v>
      </c>
      <c r="D234" s="64">
        <f>VLOOKUP(B234:B601,'4.'!$B$8:$E$375,4,0)</f>
        <v>225157</v>
      </c>
    </row>
    <row r="235" spans="2:4" x14ac:dyDescent="0.25">
      <c r="B235" s="65">
        <v>51602001</v>
      </c>
      <c r="C235" s="65" t="str">
        <f>VLOOKUP(B235:B602,'4.'!$B$8:$D$375,3,0)</f>
        <v>AD -  GASTOS DE RECLUTAMIENTO / CONTRAT</v>
      </c>
      <c r="D235" s="64">
        <f>VLOOKUP(B235:B602,'4.'!$B$8:$E$375,4,0)</f>
        <v>650165</v>
      </c>
    </row>
    <row r="236" spans="2:4" x14ac:dyDescent="0.25">
      <c r="B236" s="65">
        <v>51602002</v>
      </c>
      <c r="C236" s="65" t="str">
        <f>VLOOKUP(B236:B603,'4.'!$B$8:$D$375,3,0)</f>
        <v>VTA GASTOS DE RECLUTAMIENTO / CONTRATAC</v>
      </c>
      <c r="D236" s="64">
        <f>VLOOKUP(B236:B603,'4.'!$B$8:$E$375,4,0)</f>
        <v>366</v>
      </c>
    </row>
    <row r="237" spans="2:4" x14ac:dyDescent="0.25">
      <c r="B237" s="65">
        <v>51603000</v>
      </c>
      <c r="C237" s="65" t="str">
        <f>VLOOKUP(B237:B604,'4.'!$B$8:$D$375,3,0)</f>
        <v>PR -  EVENTOS SOCIALES</v>
      </c>
      <c r="D237" s="64">
        <f>VLOOKUP(B237:B604,'4.'!$B$8:$E$375,4,0)</f>
        <v>2963</v>
      </c>
    </row>
    <row r="238" spans="2:4" x14ac:dyDescent="0.25">
      <c r="B238" s="65">
        <v>51603001</v>
      </c>
      <c r="C238" s="65" t="str">
        <f>VLOOKUP(B238:B605,'4.'!$B$8:$D$375,3,0)</f>
        <v>AD -  EVENTOS SOCIALES</v>
      </c>
      <c r="D238" s="64">
        <f>VLOOKUP(B238:B605,'4.'!$B$8:$E$375,4,0)</f>
        <v>96257</v>
      </c>
    </row>
    <row r="239" spans="2:4" x14ac:dyDescent="0.25">
      <c r="B239" s="65">
        <v>51603002</v>
      </c>
      <c r="C239" s="65" t="str">
        <f>VLOOKUP(B239:B606,'4.'!$B$8:$D$375,3,0)</f>
        <v>VTA EVENTOS SOCIALES</v>
      </c>
      <c r="D239" s="64">
        <f>VLOOKUP(B239:B606,'4.'!$B$8:$E$375,4,0)</f>
        <v>55</v>
      </c>
    </row>
    <row r="240" spans="2:4" x14ac:dyDescent="0.25">
      <c r="B240" s="65">
        <v>51606000</v>
      </c>
      <c r="C240" s="65" t="str">
        <f>VLOOKUP(B240:B607,'4.'!$B$8:$D$375,3,0)</f>
        <v>UNIFORMES</v>
      </c>
      <c r="D240" s="64">
        <f>VLOOKUP(B240:B607,'4.'!$B$8:$E$375,4,0)</f>
        <v>68369</v>
      </c>
    </row>
    <row r="241" spans="2:4" x14ac:dyDescent="0.25">
      <c r="B241" s="65">
        <v>51606001</v>
      </c>
      <c r="C241" s="65" t="str">
        <f>VLOOKUP(B241:B608,'4.'!$B$8:$D$375,3,0)</f>
        <v>AD - UNIFORMES ADMINISTRATIVOS</v>
      </c>
      <c r="D241" s="64">
        <f>VLOOKUP(B241:B608,'4.'!$B$8:$E$375,4,0)</f>
        <v>2301</v>
      </c>
    </row>
    <row r="242" spans="2:4" x14ac:dyDescent="0.25">
      <c r="B242" s="65">
        <v>51606002</v>
      </c>
      <c r="C242" s="65" t="str">
        <f>VLOOKUP(B242:B609,'4.'!$B$8:$D$375,3,0)</f>
        <v>VTA UNIFORMES ADMINISTRATIVOS</v>
      </c>
      <c r="D242" s="64">
        <f>VLOOKUP(B242:B609,'4.'!$B$8:$E$375,4,0)</f>
        <v>0</v>
      </c>
    </row>
    <row r="243" spans="2:4" x14ac:dyDescent="0.25">
      <c r="B243" s="65">
        <v>51607000</v>
      </c>
      <c r="C243" s="65" t="str">
        <f>VLOOKUP(B243:B610,'4.'!$B$8:$D$375,3,0)</f>
        <v>MATERIAL DE SEGURIDAD</v>
      </c>
      <c r="D243" s="64">
        <f>VLOOKUP(B243:B610,'4.'!$B$8:$E$375,4,0)</f>
        <v>0</v>
      </c>
    </row>
    <row r="244" spans="2:4" x14ac:dyDescent="0.25">
      <c r="B244" s="65">
        <v>51607001</v>
      </c>
      <c r="C244" s="65" t="str">
        <f>VLOOKUP(B244:B611,'4.'!$B$8:$D$375,3,0)</f>
        <v>AD - DOTACION EQ. SEGURIDAD</v>
      </c>
      <c r="D244" s="64">
        <f>VLOOKUP(B244:B611,'4.'!$B$8:$E$375,4,0)</f>
        <v>1536</v>
      </c>
    </row>
    <row r="245" spans="2:4" x14ac:dyDescent="0.25">
      <c r="B245" s="65">
        <v>51607004</v>
      </c>
      <c r="C245" s="65" t="str">
        <f>VLOOKUP(B245:B612,'4.'!$B$8:$D$375,3,0)</f>
        <v>VTA DOTACION EQ. SEGURIDAD</v>
      </c>
      <c r="D245" s="64">
        <f>VLOOKUP(B245:B612,'4.'!$B$8:$E$375,4,0)</f>
        <v>0</v>
      </c>
    </row>
    <row r="246" spans="2:4" x14ac:dyDescent="0.25">
      <c r="B246" s="65">
        <v>51609000</v>
      </c>
      <c r="C246" s="65" t="str">
        <f>VLOOKUP(B246:B613,'4.'!$B$8:$D$375,3,0)</f>
        <v>PR -  GASTOS DE VIAJE</v>
      </c>
      <c r="D246" s="64">
        <f>VLOOKUP(B246:B613,'4.'!$B$8:$E$375,4,0)</f>
        <v>119540</v>
      </c>
    </row>
    <row r="247" spans="2:4" x14ac:dyDescent="0.25">
      <c r="B247" s="65">
        <v>51609001</v>
      </c>
      <c r="C247" s="65" t="str">
        <f>VLOOKUP(B247:B614,'4.'!$B$8:$D$375,3,0)</f>
        <v>PR -  PASAJES AEREOS</v>
      </c>
      <c r="D247" s="64">
        <f>VLOOKUP(B247:B614,'4.'!$B$8:$E$375,4,0)</f>
        <v>113975</v>
      </c>
    </row>
    <row r="248" spans="2:4" x14ac:dyDescent="0.25">
      <c r="B248" s="65">
        <v>51609002</v>
      </c>
      <c r="C248" s="65" t="str">
        <f>VLOOKUP(B248:B615,'4.'!$B$8:$D$375,3,0)</f>
        <v>PR - PASAJES TERRESTRES</v>
      </c>
      <c r="D248" s="64">
        <f>VLOOKUP(B248:B615,'4.'!$B$8:$E$375,4,0)</f>
        <v>318</v>
      </c>
    </row>
    <row r="249" spans="2:4" x14ac:dyDescent="0.25">
      <c r="B249" s="65">
        <v>51609006</v>
      </c>
      <c r="C249" s="65" t="str">
        <f>VLOOKUP(B249:B616,'4.'!$B$8:$D$375,3,0)</f>
        <v>AD -  GASTOS DE VIAJE</v>
      </c>
      <c r="D249" s="64">
        <f>VLOOKUP(B249:B616,'4.'!$B$8:$E$375,4,0)</f>
        <v>420686</v>
      </c>
    </row>
    <row r="250" spans="2:4" x14ac:dyDescent="0.25">
      <c r="B250" s="65">
        <v>51609007</v>
      </c>
      <c r="C250" s="65" t="str">
        <f>VLOOKUP(B250:B617,'4.'!$B$8:$D$375,3,0)</f>
        <v>VT -  GASTOS DE VIAJE</v>
      </c>
      <c r="D250" s="64">
        <f>VLOOKUP(B250:B617,'4.'!$B$8:$E$375,4,0)</f>
        <v>21374</v>
      </c>
    </row>
    <row r="251" spans="2:4" x14ac:dyDescent="0.25">
      <c r="B251" s="65">
        <v>51609008</v>
      </c>
      <c r="C251" s="65" t="str">
        <f>VLOOKUP(B251:B618,'4.'!$B$8:$D$375,3,0)</f>
        <v>AD - PASAJES AEREOS</v>
      </c>
      <c r="D251" s="64">
        <f>VLOOKUP(B251:B618,'4.'!$B$8:$E$375,4,0)</f>
        <v>772418</v>
      </c>
    </row>
    <row r="252" spans="2:4" x14ac:dyDescent="0.25">
      <c r="B252" s="65">
        <v>51609009</v>
      </c>
      <c r="C252" s="65" t="str">
        <f>VLOOKUP(B252:B619,'4.'!$B$8:$D$375,3,0)</f>
        <v>VT -  PASAJES AEREOS</v>
      </c>
      <c r="D252" s="64">
        <f>VLOOKUP(B252:B619,'4.'!$B$8:$E$375,4,0)</f>
        <v>30058</v>
      </c>
    </row>
    <row r="253" spans="2:4" x14ac:dyDescent="0.25">
      <c r="B253" s="65">
        <v>51609010</v>
      </c>
      <c r="C253" s="65" t="str">
        <f>VLOOKUP(B253:B620,'4.'!$B$8:$D$375,3,0)</f>
        <v>AD -  PASAJES TERRESTRES</v>
      </c>
      <c r="D253" s="64">
        <f>VLOOKUP(B253:B620,'4.'!$B$8:$E$375,4,0)</f>
        <v>162</v>
      </c>
    </row>
    <row r="254" spans="2:4" x14ac:dyDescent="0.25">
      <c r="B254" s="65">
        <v>51609011</v>
      </c>
      <c r="C254" s="65" t="str">
        <f>VLOOKUP(B254:B621,'4.'!$B$8:$D$375,3,0)</f>
        <v>VT -  PASAJES TERRESTRES</v>
      </c>
      <c r="D254" s="64">
        <f>VLOOKUP(B254:B621,'4.'!$B$8:$E$375,4,0)</f>
        <v>0</v>
      </c>
    </row>
    <row r="255" spans="2:4" x14ac:dyDescent="0.25">
      <c r="B255" s="65">
        <v>51699000</v>
      </c>
      <c r="C255" s="65" t="str">
        <f>VLOOKUP(B255:B622,'4.'!$B$8:$D$375,3,0)</f>
        <v>PR -  OTROS GASTOS DE PERSONAL</v>
      </c>
      <c r="D255" s="64">
        <f>VLOOKUP(B255:B622,'4.'!$B$8:$E$375,4,0)</f>
        <v>51421</v>
      </c>
    </row>
    <row r="256" spans="2:4" x14ac:dyDescent="0.25">
      <c r="B256" s="65">
        <v>51699001</v>
      </c>
      <c r="C256" s="65" t="str">
        <f>VLOOKUP(B256:B623,'4.'!$B$8:$D$375,3,0)</f>
        <v>PR - OTROS GASTOS DE PERSONAL - SUBSIDI</v>
      </c>
      <c r="D256" s="64">
        <f>VLOOKUP(B256:B623,'4.'!$B$8:$E$375,4,0)</f>
        <v>47189</v>
      </c>
    </row>
    <row r="257" spans="2:4" x14ac:dyDescent="0.25">
      <c r="B257" s="65">
        <v>51699006</v>
      </c>
      <c r="C257" s="65" t="str">
        <f>VLOOKUP(B257:B624,'4.'!$B$8:$D$375,3,0)</f>
        <v>AD - OTROS GASTOS DE PERSONAL</v>
      </c>
      <c r="D257" s="64">
        <f>VLOOKUP(B257:B624,'4.'!$B$8:$E$375,4,0)</f>
        <v>115515</v>
      </c>
    </row>
    <row r="258" spans="2:4" x14ac:dyDescent="0.25">
      <c r="B258" s="65">
        <v>51699007</v>
      </c>
      <c r="C258" s="65" t="str">
        <f>VLOOKUP(B258:B625,'4.'!$B$8:$D$375,3,0)</f>
        <v>VTA OTROS GASTOS DE PERSONAL</v>
      </c>
      <c r="D258" s="64">
        <f>VLOOKUP(B258:B625,'4.'!$B$8:$E$375,4,0)</f>
        <v>0</v>
      </c>
    </row>
    <row r="259" spans="2:4" x14ac:dyDescent="0.25">
      <c r="B259" s="65">
        <v>51699008</v>
      </c>
      <c r="C259" s="65" t="str">
        <f>VLOOKUP(B259:B626,'4.'!$B$8:$D$375,3,0)</f>
        <v>AD - OTROS GTOS DE PERSONAL - INDEMNIZ.</v>
      </c>
      <c r="D259" s="64">
        <f>VLOOKUP(B259:B626,'4.'!$B$8:$E$375,4,0)</f>
        <v>0</v>
      </c>
    </row>
    <row r="260" spans="2:4" x14ac:dyDescent="0.25">
      <c r="B260" s="65">
        <v>51699033</v>
      </c>
      <c r="C260" s="65" t="str">
        <f>VLOOKUP(B260:B627,'4.'!$B$8:$D$375,3,0)</f>
        <v>PR - TAXIS Y BUSES</v>
      </c>
      <c r="D260" s="64">
        <f>VLOOKUP(B260:B627,'4.'!$B$8:$E$375,4,0)</f>
        <v>1929</v>
      </c>
    </row>
    <row r="261" spans="2:4" x14ac:dyDescent="0.25">
      <c r="B261" s="65">
        <v>51699043</v>
      </c>
      <c r="C261" s="65" t="str">
        <f>VLOOKUP(B261:B628,'4.'!$B$8:$D$375,3,0)</f>
        <v>AD - TAXIS Y BUSES</v>
      </c>
      <c r="D261" s="64">
        <f>VLOOKUP(B261:B628,'4.'!$B$8:$E$375,4,0)</f>
        <v>0</v>
      </c>
    </row>
    <row r="262" spans="2:4" x14ac:dyDescent="0.25">
      <c r="B262" s="65">
        <v>51699110</v>
      </c>
      <c r="C262" s="65" t="str">
        <f>VLOOKUP(B262:B629,'4.'!$B$8:$D$375,3,0)</f>
        <v>AD - CASINO Y ALIMENTACION (SERVICIO DE</v>
      </c>
      <c r="D262" s="64">
        <f>VLOOKUP(B262:B629,'4.'!$B$8:$E$375,4,0)</f>
        <v>42569</v>
      </c>
    </row>
    <row r="263" spans="2:4" x14ac:dyDescent="0.25">
      <c r="B263" s="65">
        <v>51699142</v>
      </c>
      <c r="C263" s="65" t="str">
        <f>VLOOKUP(B263:B630,'4.'!$B$8:$D$375,3,0)</f>
        <v>VT - CASINO Y ALIMENTACION (SERVICIO DE</v>
      </c>
      <c r="D263" s="64">
        <f>VLOOKUP(B263:B630,'4.'!$B$8:$E$375,4,0)</f>
        <v>2722</v>
      </c>
    </row>
    <row r="264" spans="2:4" x14ac:dyDescent="0.25">
      <c r="B264" s="65">
        <v>51699879</v>
      </c>
      <c r="C264" s="65" t="str">
        <f>VLOOKUP(B264:B631,'4.'!$B$8:$D$375,3,0)</f>
        <v>Recuper. Aprovecham.-Otros Gtos de Pers</v>
      </c>
      <c r="D264" s="64">
        <f>VLOOKUP(B264:B631,'4.'!$B$8:$E$375,4,0)</f>
        <v>-32554</v>
      </c>
    </row>
    <row r="265" spans="2:4" x14ac:dyDescent="0.25">
      <c r="B265" s="65">
        <v>51701002</v>
      </c>
      <c r="C265" s="65" t="str">
        <f>VLOOKUP(B265:B632,'4.'!$B$8:$D$375,3,0)</f>
        <v>PR -  ARRENDAMIENTO CONSTRUCCIONES Y ED</v>
      </c>
      <c r="D265" s="64">
        <f>VLOOKUP(B265:B632,'4.'!$B$8:$E$375,4,0)</f>
        <v>2459013</v>
      </c>
    </row>
    <row r="266" spans="2:4" x14ac:dyDescent="0.25">
      <c r="B266" s="65">
        <v>51701003</v>
      </c>
      <c r="C266" s="65" t="str">
        <f>VLOOKUP(B266:B633,'4.'!$B$8:$D$375,3,0)</f>
        <v>PR -  ARRENDAMIENTO MAQUINARIA Y EQUIPO</v>
      </c>
      <c r="D266" s="64">
        <f>VLOOKUP(B266:B633,'4.'!$B$8:$E$375,4,0)</f>
        <v>6945</v>
      </c>
    </row>
    <row r="267" spans="2:4" x14ac:dyDescent="0.25">
      <c r="B267" s="65">
        <v>51701004</v>
      </c>
      <c r="C267" s="65" t="str">
        <f>VLOOKUP(B267:B634,'4.'!$B$8:$D$375,3,0)</f>
        <v>PR -  ARRENDAMIENTO EQUIPO DE COMPUTO Y</v>
      </c>
      <c r="D267" s="64">
        <f>VLOOKUP(B267:B634,'4.'!$B$8:$E$375,4,0)</f>
        <v>1357</v>
      </c>
    </row>
    <row r="268" spans="2:4" x14ac:dyDescent="0.25">
      <c r="B268" s="65">
        <v>51701011</v>
      </c>
      <c r="C268" s="65" t="str">
        <f>VLOOKUP(B268:B635,'4.'!$B$8:$D$375,3,0)</f>
        <v>AD - ARRENDAMIENTO CONSTRUCCIONES Y EDI</v>
      </c>
      <c r="D268" s="64">
        <f>VLOOKUP(B268:B635,'4.'!$B$8:$E$375,4,0)</f>
        <v>251412</v>
      </c>
    </row>
    <row r="269" spans="2:4" x14ac:dyDescent="0.25">
      <c r="B269" s="65">
        <v>51701012</v>
      </c>
      <c r="C269" s="65" t="str">
        <f>VLOOKUP(B269:B636,'4.'!$B$8:$D$375,3,0)</f>
        <v>VT - ARRENDAMIENTO CONSTRUCCIONES Y EDI</v>
      </c>
      <c r="D269" s="64">
        <f>VLOOKUP(B269:B636,'4.'!$B$8:$E$375,4,0)</f>
        <v>26323</v>
      </c>
    </row>
    <row r="270" spans="2:4" x14ac:dyDescent="0.25">
      <c r="B270" s="65">
        <v>51701013</v>
      </c>
      <c r="C270" s="65" t="str">
        <f>VLOOKUP(B270:B637,'4.'!$B$8:$D$375,3,0)</f>
        <v>AD -  ARRENDAMIENTO EQUIPO DE COMPUTO Y</v>
      </c>
      <c r="D270" s="64">
        <f>VLOOKUP(B270:B637,'4.'!$B$8:$E$375,4,0)</f>
        <v>179368</v>
      </c>
    </row>
    <row r="271" spans="2:4" x14ac:dyDescent="0.25">
      <c r="B271" s="65">
        <v>51701014</v>
      </c>
      <c r="C271" s="65" t="str">
        <f>VLOOKUP(B271:B638,'4.'!$B$8:$D$375,3,0)</f>
        <v>VT -  ARRENDAMIENTO EQUIPO DE COMPUTO Y</v>
      </c>
      <c r="D271" s="64">
        <f>VLOOKUP(B271:B638,'4.'!$B$8:$E$375,4,0)</f>
        <v>0</v>
      </c>
    </row>
    <row r="272" spans="2:4" x14ac:dyDescent="0.25">
      <c r="B272" s="65">
        <v>51703000</v>
      </c>
      <c r="C272" s="65" t="str">
        <f>VLOOKUP(B272:B639,'4.'!$B$8:$D$375,3,0)</f>
        <v>AD -  CONSULTA IT (SISTEMAS)</v>
      </c>
      <c r="D272" s="64">
        <f>VLOOKUP(B272:B639,'4.'!$B$8:$E$375,4,0)</f>
        <v>0</v>
      </c>
    </row>
    <row r="273" spans="2:4" x14ac:dyDescent="0.25">
      <c r="B273" s="65">
        <v>51703001</v>
      </c>
      <c r="C273" s="65" t="str">
        <f>VLOOKUP(B273:B640,'4.'!$B$8:$D$375,3,0)</f>
        <v>OTROS  SERVICIOS  DE  TERCEROS  A  IT</v>
      </c>
      <c r="D273" s="64">
        <f>VLOOKUP(B273:B640,'4.'!$B$8:$E$375,4,0)</f>
        <v>619440</v>
      </c>
    </row>
    <row r="274" spans="2:4" x14ac:dyDescent="0.25">
      <c r="B274" s="65">
        <v>51704000</v>
      </c>
      <c r="C274" s="65" t="str">
        <f>VLOOKUP(B274:B641,'4.'!$B$8:$D$375,3,0)</f>
        <v>PR -  COMISIONES</v>
      </c>
      <c r="D274" s="64">
        <f>VLOOKUP(B274:B641,'4.'!$B$8:$E$375,4,0)</f>
        <v>5921</v>
      </c>
    </row>
    <row r="275" spans="2:4" x14ac:dyDescent="0.25">
      <c r="B275" s="65">
        <v>51704001</v>
      </c>
      <c r="C275" s="65" t="str">
        <f>VLOOKUP(B275:B642,'4.'!$B$8:$D$375,3,0)</f>
        <v>AD - COMISIONES</v>
      </c>
      <c r="D275" s="64">
        <f>VLOOKUP(B275:B642,'4.'!$B$8:$E$375,4,0)</f>
        <v>29247</v>
      </c>
    </row>
    <row r="276" spans="2:4" x14ac:dyDescent="0.25">
      <c r="B276" s="65">
        <v>51704002</v>
      </c>
      <c r="C276" s="65" t="str">
        <f>VLOOKUP(B276:B643,'4.'!$B$8:$D$375,3,0)</f>
        <v>VT - COMISIONES</v>
      </c>
      <c r="D276" s="64">
        <f>VLOOKUP(B276:B643,'4.'!$B$8:$E$375,4,0)</f>
        <v>0</v>
      </c>
    </row>
    <row r="277" spans="2:4" x14ac:dyDescent="0.25">
      <c r="B277" s="65">
        <v>51705001</v>
      </c>
      <c r="C277" s="65" t="str">
        <f>VLOOKUP(B277:B644,'4.'!$B$8:$D$375,3,0)</f>
        <v>AD -  SERVICIO DE VIGILANCIA Y ASEO</v>
      </c>
      <c r="D277" s="64">
        <f>VLOOKUP(B277:B644,'4.'!$B$8:$E$375,4,0)</f>
        <v>0</v>
      </c>
    </row>
    <row r="278" spans="2:4" x14ac:dyDescent="0.25">
      <c r="B278" s="65">
        <v>51707001</v>
      </c>
      <c r="C278" s="65" t="str">
        <f>VLOOKUP(B278:B645,'4.'!$B$8:$D$375,3,0)</f>
        <v>AD - MANTENIMIENTO DE SOFTWARE Y SERVIC</v>
      </c>
      <c r="D278" s="64">
        <f>VLOOKUP(B278:B645,'4.'!$B$8:$E$375,4,0)</f>
        <v>47895</v>
      </c>
    </row>
    <row r="279" spans="2:4" x14ac:dyDescent="0.25">
      <c r="B279" s="65">
        <v>51707002</v>
      </c>
      <c r="C279" s="65" t="str">
        <f>VLOOKUP(B279:B646,'4.'!$B$8:$D$375,3,0)</f>
        <v>VT - MANTENIMIENTO DE SOFTWARE Y SERVIC</v>
      </c>
      <c r="D279" s="64">
        <f>VLOOKUP(B279:B646,'4.'!$B$8:$E$375,4,0)</f>
        <v>0</v>
      </c>
    </row>
    <row r="280" spans="2:4" x14ac:dyDescent="0.25">
      <c r="B280" s="65">
        <v>51708014</v>
      </c>
      <c r="C280" s="65" t="str">
        <f>VLOOKUP(B280:B647,'4.'!$B$8:$D$375,3,0)</f>
        <v>PR -  HONORARIOS PROFESIONALES</v>
      </c>
      <c r="D280" s="64">
        <f>VLOOKUP(B280:B647,'4.'!$B$8:$E$375,4,0)</f>
        <v>345952</v>
      </c>
    </row>
    <row r="281" spans="2:4" x14ac:dyDescent="0.25">
      <c r="B281" s="65">
        <v>51708015</v>
      </c>
      <c r="C281" s="65" t="str">
        <f>VLOOKUP(B281:B648,'4.'!$B$8:$D$375,3,0)</f>
        <v>AD -  HONORARIOS PROFESIONALES</v>
      </c>
      <c r="D281" s="64">
        <f>VLOOKUP(B281:B648,'4.'!$B$8:$E$375,4,0)</f>
        <v>704079</v>
      </c>
    </row>
    <row r="282" spans="2:4" x14ac:dyDescent="0.25">
      <c r="B282" s="65">
        <v>51708016</v>
      </c>
      <c r="C282" s="65" t="str">
        <f>VLOOKUP(B282:B649,'4.'!$B$8:$D$375,3,0)</f>
        <v>HONORARIOS PROFESIONALES</v>
      </c>
      <c r="D282" s="64">
        <f>VLOOKUP(B282:B649,'4.'!$B$8:$E$375,4,0)</f>
        <v>0</v>
      </c>
    </row>
    <row r="283" spans="2:4" x14ac:dyDescent="0.25">
      <c r="B283" s="65">
        <v>51708020</v>
      </c>
      <c r="C283" s="65" t="str">
        <f>VLOOKUP(B283:B650,'4.'!$B$8:$D$375,3,0)</f>
        <v>AD - REVISORIA/AUDITORÍA FISCAL</v>
      </c>
      <c r="D283" s="64">
        <f>VLOOKUP(B283:B650,'4.'!$B$8:$E$375,4,0)</f>
        <v>0</v>
      </c>
    </row>
    <row r="284" spans="2:4" x14ac:dyDescent="0.25">
      <c r="B284" s="65">
        <v>51708024</v>
      </c>
      <c r="C284" s="65" t="str">
        <f>VLOOKUP(B284:B651,'4.'!$B$8:$D$375,3,0)</f>
        <v>AD -  HONORARIOS ASESORIA TECNICA</v>
      </c>
      <c r="D284" s="64">
        <f>VLOOKUP(B284:B651,'4.'!$B$8:$E$375,4,0)</f>
        <v>0</v>
      </c>
    </row>
    <row r="285" spans="2:4" x14ac:dyDescent="0.25">
      <c r="B285" s="65">
        <v>51713000</v>
      </c>
      <c r="C285" s="65" t="str">
        <f>VLOOKUP(B285:B652,'4.'!$B$8:$D$375,3,0)</f>
        <v>VT -  PUBLICIDAD Y PROMOCIÓN</v>
      </c>
      <c r="D285" s="64">
        <f>VLOOKUP(B285:B652,'4.'!$B$8:$E$375,4,0)</f>
        <v>0</v>
      </c>
    </row>
    <row r="286" spans="2:4" x14ac:dyDescent="0.25">
      <c r="B286" s="65">
        <v>51713021</v>
      </c>
      <c r="C286" s="65" t="str">
        <f>VLOOKUP(B286:B653,'4.'!$B$8:$D$375,3,0)</f>
        <v>AD - PUBLICIDAD Y PROMOCIÓN</v>
      </c>
      <c r="D286" s="64">
        <f>VLOOKUP(B286:B653,'4.'!$B$8:$E$375,4,0)</f>
        <v>428</v>
      </c>
    </row>
    <row r="287" spans="2:4" x14ac:dyDescent="0.25">
      <c r="B287" s="65">
        <v>51799003</v>
      </c>
      <c r="C287" s="65" t="str">
        <f>VLOOKUP(B287:B654,'4.'!$B$8:$D$375,3,0)</f>
        <v>PR -  TAXIS Y BUSES</v>
      </c>
      <c r="D287" s="64">
        <f>VLOOKUP(B287:B654,'4.'!$B$8:$E$375,4,0)</f>
        <v>165193</v>
      </c>
    </row>
    <row r="288" spans="2:4" x14ac:dyDescent="0.25">
      <c r="B288" s="65">
        <v>51799034</v>
      </c>
      <c r="C288" s="65" t="str">
        <f>VLOOKUP(B288:B655,'4.'!$B$8:$D$375,3,0)</f>
        <v>PR - MANTTO Y REPARACIONES LOCATIVAS</v>
      </c>
      <c r="D288" s="64">
        <f>VLOOKUP(B288:B655,'4.'!$B$8:$E$375,4,0)</f>
        <v>0</v>
      </c>
    </row>
    <row r="289" spans="2:4" x14ac:dyDescent="0.25">
      <c r="B289" s="65">
        <v>51799039</v>
      </c>
      <c r="C289" s="65" t="str">
        <f>VLOOKUP(B289:B656,'4.'!$B$8:$D$375,3,0)</f>
        <v>PR -  TRÁMITES Y LICENCIAS</v>
      </c>
      <c r="D289" s="64">
        <f>VLOOKUP(B289:B656,'4.'!$B$8:$E$375,4,0)</f>
        <v>2713</v>
      </c>
    </row>
    <row r="290" spans="2:4" x14ac:dyDescent="0.25">
      <c r="B290" s="65">
        <v>51799041</v>
      </c>
      <c r="C290" s="65" t="str">
        <f>VLOOKUP(B290:B657,'4.'!$B$8:$D$375,3,0)</f>
        <v>PR -  SERVICIOS VARIOS</v>
      </c>
      <c r="D290" s="64">
        <f>VLOOKUP(B290:B657,'4.'!$B$8:$E$375,4,0)</f>
        <v>5645</v>
      </c>
    </row>
    <row r="291" spans="2:4" x14ac:dyDescent="0.25">
      <c r="B291" s="65">
        <v>51799043</v>
      </c>
      <c r="C291" s="65" t="str">
        <f>VLOOKUP(B291:B658,'4.'!$B$8:$D$375,3,0)</f>
        <v>AD -  TAXIS Y BUSES</v>
      </c>
      <c r="D291" s="64">
        <f>VLOOKUP(B291:B658,'4.'!$B$8:$E$375,4,0)</f>
        <v>71793</v>
      </c>
    </row>
    <row r="292" spans="2:4" x14ac:dyDescent="0.25">
      <c r="B292" s="65">
        <v>51799044</v>
      </c>
      <c r="C292" s="65" t="str">
        <f>VLOOKUP(B292:B659,'4.'!$B$8:$D$375,3,0)</f>
        <v>VT -  TAXIS Y BUSES</v>
      </c>
      <c r="D292" s="64">
        <f>VLOOKUP(B292:B659,'4.'!$B$8:$E$375,4,0)</f>
        <v>7909</v>
      </c>
    </row>
    <row r="293" spans="2:4" x14ac:dyDescent="0.25">
      <c r="B293" s="65">
        <v>51799047</v>
      </c>
      <c r="C293" s="65" t="str">
        <f>VLOOKUP(B293:B660,'4.'!$B$8:$D$375,3,0)</f>
        <v>AD -  PARQUEADEROS</v>
      </c>
      <c r="D293" s="64">
        <f>VLOOKUP(B293:B660,'4.'!$B$8:$E$375,4,0)</f>
        <v>0</v>
      </c>
    </row>
    <row r="294" spans="2:4" x14ac:dyDescent="0.25">
      <c r="B294" s="65">
        <v>51799051</v>
      </c>
      <c r="C294" s="65" t="str">
        <f>VLOOKUP(B294:B661,'4.'!$B$8:$D$375,3,0)</f>
        <v>AD - MANTTO Y REPARACION EQ. OFICINA</v>
      </c>
      <c r="D294" s="64">
        <f>VLOOKUP(B294:B661,'4.'!$B$8:$E$375,4,0)</f>
        <v>47774</v>
      </c>
    </row>
    <row r="295" spans="2:4" x14ac:dyDescent="0.25">
      <c r="B295" s="65">
        <v>51799057</v>
      </c>
      <c r="C295" s="65" t="str">
        <f>VLOOKUP(B295:B662,'4.'!$B$8:$D$375,3,0)</f>
        <v>AD - SERVICIO DE ARCHIVO</v>
      </c>
      <c r="D295" s="64">
        <f>VLOOKUP(B295:B662,'4.'!$B$8:$E$375,4,0)</f>
        <v>22334</v>
      </c>
    </row>
    <row r="296" spans="2:4" x14ac:dyDescent="0.25">
      <c r="B296" s="65">
        <v>51799060</v>
      </c>
      <c r="C296" s="65" t="str">
        <f>VLOOKUP(B296:B663,'4.'!$B$8:$D$375,3,0)</f>
        <v>AD - TRAMITES Y LICENCIA</v>
      </c>
      <c r="D296" s="64">
        <f>VLOOKUP(B296:B663,'4.'!$B$8:$E$375,4,0)</f>
        <v>33312</v>
      </c>
    </row>
    <row r="297" spans="2:4" x14ac:dyDescent="0.25">
      <c r="B297" s="65">
        <v>51799061</v>
      </c>
      <c r="C297" s="65" t="str">
        <f>VLOOKUP(B297:B664,'4.'!$B$8:$D$375,3,0)</f>
        <v>VT - TRAMITES Y LICENCIA</v>
      </c>
      <c r="D297" s="64">
        <f>VLOOKUP(B297:B664,'4.'!$B$8:$E$375,4,0)</f>
        <v>0</v>
      </c>
    </row>
    <row r="298" spans="2:4" x14ac:dyDescent="0.25">
      <c r="B298" s="65">
        <v>51799062</v>
      </c>
      <c r="C298" s="65" t="str">
        <f>VLOOKUP(B298:B665,'4.'!$B$8:$D$375,3,0)</f>
        <v>AD - SERVICIOS VARIOS</v>
      </c>
      <c r="D298" s="64">
        <f>VLOOKUP(B298:B665,'4.'!$B$8:$E$375,4,0)</f>
        <v>8032</v>
      </c>
    </row>
    <row r="299" spans="2:4" x14ac:dyDescent="0.25">
      <c r="B299" s="65">
        <v>51799063</v>
      </c>
      <c r="C299" s="65" t="str">
        <f>VLOOKUP(B299:B666,'4.'!$B$8:$D$375,3,0)</f>
        <v>VT - SERVICIOS VARIOS</v>
      </c>
      <c r="D299" s="64">
        <f>VLOOKUP(B299:B666,'4.'!$B$8:$E$375,4,0)</f>
        <v>0</v>
      </c>
    </row>
    <row r="300" spans="2:4" x14ac:dyDescent="0.25">
      <c r="B300" s="65">
        <v>51799083</v>
      </c>
      <c r="C300" s="65" t="str">
        <f>VLOOKUP(B300:B667,'4.'!$B$8:$D$375,3,0)</f>
        <v>OTROS SERVICIOS DE TELECOM</v>
      </c>
      <c r="D300" s="64">
        <f>VLOOKUP(B300:B667,'4.'!$B$8:$E$375,4,0)</f>
        <v>128786</v>
      </c>
    </row>
    <row r="301" spans="2:4" x14ac:dyDescent="0.25">
      <c r="B301" s="65">
        <v>52201002</v>
      </c>
      <c r="C301" s="65" t="str">
        <f>VLOOKUP(B301:B668,'4.'!$B$8:$D$375,3,0)</f>
        <v>SERVICIOS FACTURADOS HOLCIM</v>
      </c>
      <c r="D301" s="64">
        <f>VLOOKUP(B301:B668,'4.'!$B$8:$E$375,4,0)</f>
        <v>83312</v>
      </c>
    </row>
    <row r="302" spans="2:4" x14ac:dyDescent="0.25">
      <c r="B302" s="65">
        <v>52202017</v>
      </c>
      <c r="C302" s="65" t="str">
        <f>VLOOKUP(B302:B669,'4.'!$B$8:$D$375,3,0)</f>
        <v>AD -  SEGUROS - CUMPLIMIENTO</v>
      </c>
      <c r="D302" s="64">
        <f>VLOOKUP(B302:B669,'4.'!$B$8:$E$375,4,0)</f>
        <v>0</v>
      </c>
    </row>
    <row r="303" spans="2:4" x14ac:dyDescent="0.25">
      <c r="B303" s="65">
        <v>52202019</v>
      </c>
      <c r="C303" s="65" t="str">
        <f>VLOOKUP(B303:B670,'4.'!$B$8:$D$375,3,0)</f>
        <v>AD -  SEGUROS - VIDA COLECTIVA</v>
      </c>
      <c r="D303" s="64">
        <f>VLOOKUP(B303:B670,'4.'!$B$8:$E$375,4,0)</f>
        <v>41130</v>
      </c>
    </row>
    <row r="304" spans="2:4" x14ac:dyDescent="0.25">
      <c r="B304" s="65">
        <v>52202020</v>
      </c>
      <c r="C304" s="65" t="str">
        <f>VLOOKUP(B304:B671,'4.'!$B$8:$D$375,3,0)</f>
        <v>VT -  SEGUROS - VIDA COLECTIVA</v>
      </c>
      <c r="D304" s="64">
        <f>VLOOKUP(B304:B671,'4.'!$B$8:$E$375,4,0)</f>
        <v>99</v>
      </c>
    </row>
    <row r="305" spans="2:4" x14ac:dyDescent="0.25">
      <c r="B305" s="65">
        <v>52202029</v>
      </c>
      <c r="C305" s="65" t="str">
        <f>VLOOKUP(B305:B672,'4.'!$B$8:$D$375,3,0)</f>
        <v>AD -  SEGUROS - RESPONSABILIDAD CIVIL Y</v>
      </c>
      <c r="D305" s="64">
        <f>VLOOKUP(B305:B672,'4.'!$B$8:$E$375,4,0)</f>
        <v>14141</v>
      </c>
    </row>
    <row r="306" spans="2:4" x14ac:dyDescent="0.25">
      <c r="B306" s="65">
        <v>52204001</v>
      </c>
      <c r="C306" s="65" t="str">
        <f>VLOOKUP(B306:B673,'4.'!$B$8:$D$375,3,0)</f>
        <v>AD -  TELEFONOS ADMINISTRACION</v>
      </c>
      <c r="D306" s="64">
        <f>VLOOKUP(B306:B673,'4.'!$B$8:$E$375,4,0)</f>
        <v>41507</v>
      </c>
    </row>
    <row r="307" spans="2:4" x14ac:dyDescent="0.25">
      <c r="B307" s="65">
        <v>52204002</v>
      </c>
      <c r="C307" s="65" t="str">
        <f>VLOOKUP(B307:B674,'4.'!$B$8:$D$375,3,0)</f>
        <v>VT -  TELEFONOS VENTAS</v>
      </c>
      <c r="D307" s="64">
        <f>VLOOKUP(B307:B674,'4.'!$B$8:$E$375,4,0)</f>
        <v>6429</v>
      </c>
    </row>
    <row r="308" spans="2:4" x14ac:dyDescent="0.25">
      <c r="B308" s="65">
        <v>52204005</v>
      </c>
      <c r="C308" s="65" t="str">
        <f>VLOOKUP(B308:B675,'4.'!$B$8:$D$375,3,0)</f>
        <v>TELECOM DE DATOS</v>
      </c>
      <c r="D308" s="64">
        <f>VLOOKUP(B308:B675,'4.'!$B$8:$E$375,4,0)</f>
        <v>375838</v>
      </c>
    </row>
    <row r="309" spans="2:4" x14ac:dyDescent="0.25">
      <c r="B309" s="65">
        <v>52205000</v>
      </c>
      <c r="C309" s="65" t="str">
        <f>VLOOKUP(B309:B676,'4.'!$B$8:$D$375,3,0)</f>
        <v>BIENES PERMANENTES HARDWARE</v>
      </c>
      <c r="D309" s="64">
        <f>VLOOKUP(B309:B676,'4.'!$B$8:$E$375,4,0)</f>
        <v>641554</v>
      </c>
    </row>
    <row r="310" spans="2:4" x14ac:dyDescent="0.25">
      <c r="B310" s="65">
        <v>52205001</v>
      </c>
      <c r="C310" s="65" t="str">
        <f>VLOOKUP(B310:B677,'4.'!$B$8:$D$375,3,0)</f>
        <v>BIENES PERMANENTES SOFTWARE</v>
      </c>
      <c r="D310" s="64">
        <f>VLOOKUP(B310:B677,'4.'!$B$8:$E$375,4,0)</f>
        <v>119815</v>
      </c>
    </row>
    <row r="311" spans="2:4" x14ac:dyDescent="0.25">
      <c r="B311" s="65">
        <v>52205002</v>
      </c>
      <c r="C311" s="65" t="str">
        <f>VLOOKUP(B311:B678,'4.'!$B$8:$D$375,3,0)</f>
        <v>LICENCIAS SAP</v>
      </c>
      <c r="D311" s="64">
        <f>VLOOKUP(B311:B678,'4.'!$B$8:$E$375,4,0)</f>
        <v>175251</v>
      </c>
    </row>
    <row r="312" spans="2:4" x14ac:dyDescent="0.25">
      <c r="B312" s="65">
        <v>52206000</v>
      </c>
      <c r="C312" s="65" t="str">
        <f>VLOOKUP(B312:B679,'4.'!$B$8:$D$375,3,0)</f>
        <v>SUMINISTROS PARA OFICINA</v>
      </c>
      <c r="D312" s="64">
        <f>VLOOKUP(B312:B679,'4.'!$B$8:$E$375,4,0)</f>
        <v>68656</v>
      </c>
    </row>
    <row r="313" spans="2:4" x14ac:dyDescent="0.25">
      <c r="B313" s="65">
        <v>52206004</v>
      </c>
      <c r="C313" s="65" t="str">
        <f>VLOOKUP(B313:B680,'4.'!$B$8:$D$375,3,0)</f>
        <v>PR - UTILES,PAPELERIA Y FOTOCOPIAS</v>
      </c>
      <c r="D313" s="64">
        <f>VLOOKUP(B313:B680,'4.'!$B$8:$E$375,4,0)</f>
        <v>345</v>
      </c>
    </row>
    <row r="314" spans="2:4" x14ac:dyDescent="0.25">
      <c r="B314" s="65">
        <v>52206006</v>
      </c>
      <c r="C314" s="65" t="str">
        <f>VLOOKUP(B314:B681,'4.'!$B$8:$D$375,3,0)</f>
        <v>ADM MATERIAL DE ASEO Y LIMPIEZA</v>
      </c>
      <c r="D314" s="64">
        <f>VLOOKUP(B314:B681,'4.'!$B$8:$E$375,4,0)</f>
        <v>352</v>
      </c>
    </row>
    <row r="315" spans="2:4" x14ac:dyDescent="0.25">
      <c r="B315" s="65">
        <v>52206008</v>
      </c>
      <c r="C315" s="65" t="str">
        <f>VLOOKUP(B315:B682,'4.'!$B$8:$D$375,3,0)</f>
        <v>AD - UTILES, PAPELERIA Y FOTOCOPIA</v>
      </c>
      <c r="D315" s="64">
        <f>VLOOKUP(B315:B682,'4.'!$B$8:$E$375,4,0)</f>
        <v>16404</v>
      </c>
    </row>
    <row r="316" spans="2:4" x14ac:dyDescent="0.25">
      <c r="B316" s="65">
        <v>52206009</v>
      </c>
      <c r="C316" s="65" t="str">
        <f>VLOOKUP(B316:B683,'4.'!$B$8:$D$375,3,0)</f>
        <v>VT - UTILES, PAPELERIA Y FOTOCOPIA</v>
      </c>
      <c r="D316" s="64">
        <f>VLOOKUP(B316:B683,'4.'!$B$8:$E$375,4,0)</f>
        <v>1046</v>
      </c>
    </row>
    <row r="317" spans="2:4" x14ac:dyDescent="0.25">
      <c r="B317" s="65">
        <v>52206011</v>
      </c>
      <c r="C317" s="65" t="str">
        <f>VLOOKUP(B317:B684,'4.'!$B$8:$D$375,3,0)</f>
        <v>AD - MATERIALES</v>
      </c>
      <c r="D317" s="64">
        <f>VLOOKUP(B317:B684,'4.'!$B$8:$E$375,4,0)</f>
        <v>143736</v>
      </c>
    </row>
    <row r="318" spans="2:4" x14ac:dyDescent="0.25">
      <c r="B318" s="65">
        <v>52207000</v>
      </c>
      <c r="C318" s="65" t="str">
        <f>VLOOKUP(B318:B685,'4.'!$B$8:$D$375,3,0)</f>
        <v>DONATIVOS</v>
      </c>
      <c r="D318" s="64">
        <f>VLOOKUP(B318:B685,'4.'!$B$8:$E$375,4,0)</f>
        <v>0</v>
      </c>
    </row>
    <row r="319" spans="2:4" x14ac:dyDescent="0.25">
      <c r="B319" s="65">
        <v>52209013</v>
      </c>
      <c r="C319" s="65" t="str">
        <f>VLOOKUP(B319:B686,'4.'!$B$8:$D$375,3,0)</f>
        <v>AD -  IMPUESTO DE TIMBRES</v>
      </c>
      <c r="D319" s="64">
        <f>VLOOKUP(B319:B686,'4.'!$B$8:$E$375,4,0)</f>
        <v>0</v>
      </c>
    </row>
    <row r="320" spans="2:4" x14ac:dyDescent="0.25">
      <c r="B320" s="65">
        <v>52209052</v>
      </c>
      <c r="C320" s="65" t="str">
        <f>VLOOKUP(B320:B687,'4.'!$B$8:$D$375,3,0)</f>
        <v>IMPUESTO AL CONSUMO CON CECO</v>
      </c>
      <c r="D320" s="64">
        <f>VLOOKUP(B320:B687,'4.'!$B$8:$E$375,4,0)</f>
        <v>578</v>
      </c>
    </row>
    <row r="321" spans="2:4" x14ac:dyDescent="0.25">
      <c r="B321" s="65">
        <v>52209053</v>
      </c>
      <c r="C321" s="65" t="str">
        <f>VLOOKUP(B321:B688,'4.'!$B$8:$D$375,3,0)</f>
        <v>IMPUESTO AL CONSUMO SIN CECO</v>
      </c>
      <c r="D321" s="64">
        <f>VLOOKUP(B321:B688,'4.'!$B$8:$E$375,4,0)</f>
        <v>0</v>
      </c>
    </row>
    <row r="322" spans="2:4" x14ac:dyDescent="0.25">
      <c r="B322" s="65">
        <v>52210000</v>
      </c>
      <c r="C322" s="65" t="str">
        <f>VLOOKUP(B322:B689,'4.'!$B$8:$D$375,3,0)</f>
        <v>MULTAS Y SANCIONES</v>
      </c>
      <c r="D322" s="64">
        <f>VLOOKUP(B322:B689,'4.'!$B$8:$E$375,4,0)</f>
        <v>0</v>
      </c>
    </row>
    <row r="323" spans="2:4" x14ac:dyDescent="0.25">
      <c r="B323" s="65">
        <v>52212000</v>
      </c>
      <c r="C323" s="65" t="str">
        <f>VLOOKUP(B323:B690,'4.'!$B$8:$D$375,3,0)</f>
        <v>GASTOS NO DEDUCIBLES</v>
      </c>
      <c r="D323" s="64">
        <f>VLOOKUP(B323:B690,'4.'!$B$8:$E$375,4,0)</f>
        <v>84682</v>
      </c>
    </row>
    <row r="324" spans="2:4" x14ac:dyDescent="0.25">
      <c r="B324" s="65">
        <v>52212001</v>
      </c>
      <c r="C324" s="65" t="str">
        <f>VLOOKUP(B324:B691,'4.'!$B$8:$D$375,3,0)</f>
        <v>IMPUESTOS ASUMIDOS</v>
      </c>
      <c r="D324" s="64">
        <f>VLOOKUP(B324:B691,'4.'!$B$8:$E$375,4,0)</f>
        <v>3323353</v>
      </c>
    </row>
    <row r="325" spans="2:4" x14ac:dyDescent="0.25">
      <c r="B325" s="65">
        <v>52212005</v>
      </c>
      <c r="C325" s="65" t="str">
        <f>VLOOKUP(B325:B692,'4.'!$B$8:$D$375,3,0)</f>
        <v>GASTOS NO DEDUCIBLES PERIODOS ANTERIORE</v>
      </c>
      <c r="D325" s="64">
        <f>VLOOKUP(B325:B692,'4.'!$B$8:$E$375,4,0)</f>
        <v>0</v>
      </c>
    </row>
    <row r="326" spans="2:4" x14ac:dyDescent="0.25">
      <c r="B326" s="65">
        <v>52212012</v>
      </c>
      <c r="C326" s="65" t="str">
        <f>VLOOKUP(B326:B693,'4.'!$B$8:$D$375,3,0)</f>
        <v>HA - GASTOS NO CAPITALIZADOS DE IEC EDI</v>
      </c>
      <c r="D326" s="64">
        <f>VLOOKUP(B326:B693,'4.'!$B$8:$E$375,4,0)</f>
        <v>0</v>
      </c>
    </row>
    <row r="327" spans="2:4" x14ac:dyDescent="0.25">
      <c r="B327" s="65">
        <v>52212056</v>
      </c>
      <c r="C327" s="65" t="str">
        <f>VLOOKUP(B327:B694,'4.'!$B$8:$D$375,3,0)</f>
        <v>HA - IMPUESTOS ASUMIDOS</v>
      </c>
      <c r="D327" s="64">
        <f>VLOOKUP(B327:B694,'4.'!$B$8:$E$375,4,0)</f>
        <v>-3323353</v>
      </c>
    </row>
    <row r="328" spans="2:4" x14ac:dyDescent="0.25">
      <c r="B328" s="65">
        <v>52299041</v>
      </c>
      <c r="C328" s="65" t="str">
        <f>VLOOKUP(B328:B695,'4.'!$B$8:$D$375,3,0)</f>
        <v>OTROS GTOS EXTRAORDINARIOS</v>
      </c>
      <c r="D328" s="64">
        <f>VLOOKUP(B328:B695,'4.'!$B$8:$E$375,4,0)</f>
        <v>0</v>
      </c>
    </row>
    <row r="329" spans="2:4" x14ac:dyDescent="0.25">
      <c r="B329" s="65">
        <v>52299102</v>
      </c>
      <c r="C329" s="65" t="str">
        <f>VLOOKUP(B329:B696,'4.'!$B$8:$D$375,3,0)</f>
        <v>AD -  CONTRIBUCIONES</v>
      </c>
      <c r="D329" s="64">
        <f>VLOOKUP(B329:B696,'4.'!$B$8:$E$375,4,0)</f>
        <v>2136</v>
      </c>
    </row>
    <row r="330" spans="2:4" x14ac:dyDescent="0.25">
      <c r="B330" s="65">
        <v>52299104</v>
      </c>
      <c r="C330" s="65" t="str">
        <f>VLOOKUP(B330:B697,'4.'!$B$8:$D$375,3,0)</f>
        <v>ADM AFILIACIONES Y SOSTENIMIENTO</v>
      </c>
      <c r="D330" s="64">
        <f>VLOOKUP(B330:B697,'4.'!$B$8:$E$375,4,0)</f>
        <v>0</v>
      </c>
    </row>
    <row r="331" spans="2:4" x14ac:dyDescent="0.25">
      <c r="B331" s="65">
        <v>52299108</v>
      </c>
      <c r="C331" s="65" t="str">
        <f>VLOOKUP(B331:B698,'4.'!$B$8:$D$375,3,0)</f>
        <v>AD - CORREO, PORTES Y TELEGRAMAS</v>
      </c>
      <c r="D331" s="64">
        <f>VLOOKUP(B331:B698,'4.'!$B$8:$E$375,4,0)</f>
        <v>729</v>
      </c>
    </row>
    <row r="332" spans="2:4" x14ac:dyDescent="0.25">
      <c r="B332" s="65">
        <v>52299109</v>
      </c>
      <c r="C332" s="65" t="str">
        <f>VLOOKUP(B332:B699,'4.'!$B$8:$D$375,3,0)</f>
        <v>VT - CORREO,PORTES,Y TELEGRAMAS</v>
      </c>
      <c r="D332" s="64">
        <f>VLOOKUP(B332:B699,'4.'!$B$8:$E$375,4,0)</f>
        <v>0</v>
      </c>
    </row>
    <row r="333" spans="2:4" x14ac:dyDescent="0.25">
      <c r="B333" s="65">
        <v>52299111</v>
      </c>
      <c r="C333" s="65" t="str">
        <f>VLOOKUP(B333:B700,'4.'!$B$8:$D$375,3,0)</f>
        <v>AD -  NOTARIALES</v>
      </c>
      <c r="D333" s="64">
        <f>VLOOKUP(B333:B700,'4.'!$B$8:$E$375,4,0)</f>
        <v>75</v>
      </c>
    </row>
    <row r="334" spans="2:4" x14ac:dyDescent="0.25">
      <c r="B334" s="65">
        <v>52299117</v>
      </c>
      <c r="C334" s="65" t="str">
        <f>VLOOKUP(B334:B701,'4.'!$B$8:$D$375,3,0)</f>
        <v>AD - EQUIPO DE SEGURIDAD</v>
      </c>
      <c r="D334" s="64">
        <f>VLOOKUP(B334:B701,'4.'!$B$8:$E$375,4,0)</f>
        <v>0</v>
      </c>
    </row>
    <row r="335" spans="2:4" x14ac:dyDescent="0.25">
      <c r="B335" s="65">
        <v>52299120</v>
      </c>
      <c r="C335" s="65" t="str">
        <f>VLOOKUP(B335:B702,'4.'!$B$8:$D$375,3,0)</f>
        <v>AD - GTOS. DE REPRESENTACION</v>
      </c>
      <c r="D335" s="64">
        <f>VLOOKUP(B335:B702,'4.'!$B$8:$E$375,4,0)</f>
        <v>116</v>
      </c>
    </row>
    <row r="336" spans="2:4" x14ac:dyDescent="0.25">
      <c r="B336" s="65">
        <v>52299121</v>
      </c>
      <c r="C336" s="65" t="str">
        <f>VLOOKUP(B336:B703,'4.'!$B$8:$D$375,3,0)</f>
        <v>VT - GASTOS DE REPRESENTACION</v>
      </c>
      <c r="D336" s="64">
        <f>VLOOKUP(B336:B703,'4.'!$B$8:$E$375,4,0)</f>
        <v>0</v>
      </c>
    </row>
    <row r="337" spans="2:4" x14ac:dyDescent="0.25">
      <c r="B337" s="65">
        <v>52299123</v>
      </c>
      <c r="C337" s="65" t="str">
        <f>VLOOKUP(B337:B704,'4.'!$B$8:$D$375,3,0)</f>
        <v>AD - MANT. Y REP. EQUIPO DE OFICINA</v>
      </c>
      <c r="D337" s="64">
        <f>VLOOKUP(B337:B704,'4.'!$B$8:$E$375,4,0)</f>
        <v>0</v>
      </c>
    </row>
    <row r="338" spans="2:4" x14ac:dyDescent="0.25">
      <c r="B338" s="65">
        <v>52299125</v>
      </c>
      <c r="C338" s="65" t="str">
        <f>VLOOKUP(B338:B705,'4.'!$B$8:$D$375,3,0)</f>
        <v>PR - MANT. Y REP. EQUIPO DE OFICINA</v>
      </c>
      <c r="D338" s="64">
        <f>VLOOKUP(B338:B705,'4.'!$B$8:$E$375,4,0)</f>
        <v>0</v>
      </c>
    </row>
    <row r="339" spans="2:4" x14ac:dyDescent="0.25">
      <c r="B339" s="65">
        <v>52299128</v>
      </c>
      <c r="C339" s="65" t="str">
        <f>VLOOKUP(B339:B706,'4.'!$B$8:$D$375,3,0)</f>
        <v>AD - MANT. Y REP. LOCATIVAS</v>
      </c>
      <c r="D339" s="64">
        <f>VLOOKUP(B339:B706,'4.'!$B$8:$E$375,4,0)</f>
        <v>0</v>
      </c>
    </row>
    <row r="340" spans="2:4" x14ac:dyDescent="0.25">
      <c r="B340" s="65">
        <v>52299134</v>
      </c>
      <c r="C340" s="65" t="str">
        <f>VLOOKUP(B340:B707,'4.'!$B$8:$D$375,3,0)</f>
        <v>AD - TRANS. FTES.  Y ACARREO</v>
      </c>
      <c r="D340" s="64">
        <f>VLOOKUP(B340:B707,'4.'!$B$8:$E$375,4,0)</f>
        <v>0</v>
      </c>
    </row>
    <row r="341" spans="2:4" x14ac:dyDescent="0.25">
      <c r="B341" s="65">
        <v>52299146</v>
      </c>
      <c r="C341" s="65" t="str">
        <f>VLOOKUP(B341:B708,'4.'!$B$8:$D$375,3,0)</f>
        <v>AD - REGISTRO MERCANTIL</v>
      </c>
      <c r="D341" s="64">
        <f>VLOOKUP(B341:B708,'4.'!$B$8:$E$375,4,0)</f>
        <v>2270</v>
      </c>
    </row>
    <row r="342" spans="2:4" x14ac:dyDescent="0.25">
      <c r="B342" s="65">
        <v>52499049</v>
      </c>
      <c r="C342" s="65" t="str">
        <f>VLOOKUP(B342:B709,'4.'!$B$8:$D$375,3,0)</f>
        <v>RECUPERACIÓN DE PROVISIONES-AÑOS ANT. C</v>
      </c>
      <c r="D342" s="64">
        <f>VLOOKUP(B342:B709,'4.'!$B$8:$E$375,4,0)</f>
        <v>-19577</v>
      </c>
    </row>
    <row r="343" spans="2:4" x14ac:dyDescent="0.25">
      <c r="B343" s="65">
        <v>52499053</v>
      </c>
      <c r="C343" s="65" t="str">
        <f>VLOOKUP(B343:B710,'4.'!$B$8:$D$375,3,0)</f>
        <v>RECUPERACION DE DEDUCCIONES CON CECO</v>
      </c>
      <c r="D343" s="64">
        <f>VLOOKUP(B343:B710,'4.'!$B$8:$E$375,4,0)</f>
        <v>-12841</v>
      </c>
    </row>
    <row r="344" spans="2:4" x14ac:dyDescent="0.25">
      <c r="B344" s="65">
        <v>52499079</v>
      </c>
      <c r="C344" s="65" t="str">
        <f>VLOOKUP(B344:B711,'4.'!$B$8:$D$375,3,0)</f>
        <v>APROVECHAMIENTOS CON CECO</v>
      </c>
      <c r="D344" s="64">
        <f>VLOOKUP(B344:B711,'4.'!$B$8:$E$375,4,0)</f>
        <v>-167489</v>
      </c>
    </row>
    <row r="345" spans="2:4" x14ac:dyDescent="0.25">
      <c r="B345" s="65">
        <v>52499133</v>
      </c>
      <c r="C345" s="65" t="str">
        <f>VLOOKUP(B345:B712,'4.'!$B$8:$D$375,3,0)</f>
        <v>VENTA BRUTA NACIONAL GRUPO SERVICIOS</v>
      </c>
      <c r="D345" s="64">
        <f>VLOOKUP(B345:B712,'4.'!$B$8:$E$375,4,0)</f>
        <v>-4630500</v>
      </c>
    </row>
    <row r="346" spans="2:4" x14ac:dyDescent="0.25">
      <c r="B346" s="65">
        <v>52499134</v>
      </c>
      <c r="C346" s="65" t="str">
        <f>VLOOKUP(B346:B713,'4.'!$B$8:$D$375,3,0)</f>
        <v>VENTA BRUTA EXTRANJERA GRUPO SERVICIOS</v>
      </c>
      <c r="D346" s="64">
        <f>VLOOKUP(B346:B713,'4.'!$B$8:$E$375,4,0)</f>
        <v>-37544981</v>
      </c>
    </row>
    <row r="347" spans="2:4" x14ac:dyDescent="0.25">
      <c r="B347" s="65">
        <v>52499244</v>
      </c>
      <c r="C347" s="65" t="str">
        <f>VLOOKUP(B347:B714,'4.'!$B$8:$D$375,3,0)</f>
        <v>DEVOL. VENTA BRUTA NACIONAL GRUPO SERVI</v>
      </c>
      <c r="D347" s="64">
        <f>VLOOKUP(B347:B714,'4.'!$B$8:$E$375,4,0)</f>
        <v>420000</v>
      </c>
    </row>
    <row r="348" spans="2:4" x14ac:dyDescent="0.25">
      <c r="B348" s="65">
        <v>53501008</v>
      </c>
      <c r="C348" s="65" t="str">
        <f>VLOOKUP(B348:B715,'4.'!$B$8:$D$375,3,0)</f>
        <v>GASTOS POR INTERESES A GRUPO  HOLCIM</v>
      </c>
      <c r="D348" s="64">
        <f>VLOOKUP(B348:B715,'4.'!$B$8:$E$375,4,0)</f>
        <v>0</v>
      </c>
    </row>
    <row r="349" spans="2:4" x14ac:dyDescent="0.25">
      <c r="B349" s="65">
        <v>53503001</v>
      </c>
      <c r="C349" s="65" t="str">
        <f>VLOOKUP(B349:B716,'4.'!$B$8:$D$375,3,0)</f>
        <v>INTERESES DE PRÉSTAMOS</v>
      </c>
      <c r="D349" s="64">
        <f>VLOOKUP(B349:B716,'4.'!$B$8:$E$375,4,0)</f>
        <v>0</v>
      </c>
    </row>
    <row r="350" spans="2:4" x14ac:dyDescent="0.25">
      <c r="B350" s="65">
        <v>53503003</v>
      </c>
      <c r="C350" s="65" t="str">
        <f>VLOOKUP(B350:B717,'4.'!$B$8:$D$375,3,0)</f>
        <v>INTERESES POR SALDOS DEUDORES (SOBREGIR</v>
      </c>
      <c r="D350" s="64">
        <f>VLOOKUP(B350:B717,'4.'!$B$8:$E$375,4,0)</f>
        <v>0</v>
      </c>
    </row>
    <row r="351" spans="2:4" x14ac:dyDescent="0.25">
      <c r="B351" s="65">
        <v>53504000</v>
      </c>
      <c r="C351" s="65" t="str">
        <f>VLOOKUP(B351:B718,'4.'!$B$8:$D$375,3,0)</f>
        <v>CARGOS BANCARIOS</v>
      </c>
      <c r="D351" s="64">
        <f>VLOOKUP(B351:B718,'4.'!$B$8:$E$375,4,0)</f>
        <v>5791</v>
      </c>
    </row>
    <row r="352" spans="2:4" x14ac:dyDescent="0.25">
      <c r="B352" s="65">
        <v>53504029</v>
      </c>
      <c r="C352" s="65" t="str">
        <f>VLOOKUP(B352:B719,'4.'!$B$8:$D$375,3,0)</f>
        <v>IMPUESTOS SOBRE DEBITOS BANCARIOS.</v>
      </c>
      <c r="D352" s="64">
        <f>VLOOKUP(B352:B719,'4.'!$B$8:$E$375,4,0)</f>
        <v>157708</v>
      </c>
    </row>
    <row r="353" spans="2:4" x14ac:dyDescent="0.25">
      <c r="B353" s="65">
        <v>53601005</v>
      </c>
      <c r="C353" s="65" t="str">
        <f>VLOOKUP(B353:B720,'4.'!$B$8:$D$375,3,0)</f>
        <v>PERDIDA REALIZADA PAS.FIN.POR.CORR.GRUP</v>
      </c>
      <c r="D353" s="64">
        <f>VLOOKUP(B353:B720,'4.'!$B$8:$E$375,4,0)</f>
        <v>7</v>
      </c>
    </row>
    <row r="354" spans="2:4" x14ac:dyDescent="0.25">
      <c r="B354" s="65">
        <v>53601041</v>
      </c>
      <c r="C354" s="65" t="str">
        <f>VLOOKUP(B354:B721,'4.'!$B$8:$D$375,3,0)</f>
        <v>PERDIDA REALIZADA CUENTAS COMERC. POR P</v>
      </c>
      <c r="D354" s="64">
        <f>VLOOKUP(B354:B721,'4.'!$B$8:$E$375,4,0)</f>
        <v>166491</v>
      </c>
    </row>
    <row r="355" spans="2:4" x14ac:dyDescent="0.25">
      <c r="B355" s="65">
        <v>53601043</v>
      </c>
      <c r="C355" s="65" t="str">
        <f>VLOOKUP(B355:B722,'4.'!$B$8:$D$375,3,0)</f>
        <v>PERDIDA REALIZADA CUENTAS COM. POR PAGA</v>
      </c>
      <c r="D355" s="64">
        <f>VLOOKUP(B355:B722,'4.'!$B$8:$E$375,4,0)</f>
        <v>319801</v>
      </c>
    </row>
    <row r="356" spans="2:4" x14ac:dyDescent="0.25">
      <c r="B356" s="65">
        <v>53601091</v>
      </c>
      <c r="C356" s="65" t="str">
        <f>VLOOKUP(B356:B723,'4.'!$B$8:$D$375,3,0)</f>
        <v>PERDIDA REALIZADA FINANCIAMIENTO L.PLAZ</v>
      </c>
      <c r="D356" s="64">
        <f>VLOOKUP(B356:B723,'4.'!$B$8:$E$375,4,0)</f>
        <v>0</v>
      </c>
    </row>
    <row r="357" spans="2:4" x14ac:dyDescent="0.25">
      <c r="B357" s="65">
        <v>53601202</v>
      </c>
      <c r="C357" s="65" t="str">
        <f>VLOOKUP(B357:B724,'4.'!$B$8:$D$375,3,0)</f>
        <v>PERDIDA REALIZADA CAJA MONEDA EXTRANJER</v>
      </c>
      <c r="D357" s="64">
        <f>VLOOKUP(B357:B724,'4.'!$B$8:$E$375,4,0)</f>
        <v>190228</v>
      </c>
    </row>
    <row r="358" spans="2:4" x14ac:dyDescent="0.25">
      <c r="B358" s="65">
        <v>53601203</v>
      </c>
      <c r="C358" s="65" t="str">
        <f>VLOOKUP(B358:B725,'4.'!$B$8:$D$375,3,0)</f>
        <v>PERDIDA REALIZADA BANCO MONEDA NACIONAL</v>
      </c>
      <c r="D358" s="64">
        <f>VLOOKUP(B358:B725,'4.'!$B$8:$E$375,4,0)</f>
        <v>1551</v>
      </c>
    </row>
    <row r="359" spans="2:4" x14ac:dyDescent="0.25">
      <c r="B359" s="65">
        <v>53601204</v>
      </c>
      <c r="C359" s="65" t="str">
        <f>VLOOKUP(B359:B726,'4.'!$B$8:$D$375,3,0)</f>
        <v>PERDIDA REALIZADA BCO.M.EXTRANJERA</v>
      </c>
      <c r="D359" s="64">
        <f>VLOOKUP(B359:B726,'4.'!$B$8:$E$375,4,0)</f>
        <v>0</v>
      </c>
    </row>
    <row r="360" spans="2:4" x14ac:dyDescent="0.25">
      <c r="B360" s="65">
        <v>53601261</v>
      </c>
      <c r="C360" s="65" t="str">
        <f>VLOOKUP(B360:B727,'4.'!$B$8:$D$375,3,0)</f>
        <v>PERDIDA REALIZADA CTAS.POR COBRAR COMER</v>
      </c>
      <c r="D360" s="64">
        <f>VLOOKUP(B360:B727,'4.'!$B$8:$E$375,4,0)</f>
        <v>0</v>
      </c>
    </row>
    <row r="361" spans="2:4" x14ac:dyDescent="0.25">
      <c r="B361" s="65">
        <v>53601293</v>
      </c>
      <c r="C361" s="65" t="str">
        <f>VLOOKUP(B361:B728,'4.'!$B$8:$D$375,3,0)</f>
        <v>PERDIDA REALIZADA OTRAS CTAS.POR COBRAR</v>
      </c>
      <c r="D361" s="64">
        <f>VLOOKUP(B361:B728,'4.'!$B$8:$E$375,4,0)</f>
        <v>0</v>
      </c>
    </row>
    <row r="362" spans="2:4" x14ac:dyDescent="0.25">
      <c r="B362" s="65">
        <v>53601356</v>
      </c>
      <c r="C362" s="65" t="str">
        <f>VLOOKUP(B362:B729,'4.'!$B$8:$D$375,3,0)</f>
        <v>PERDIDA REALIZADA ANTICIPOS A PROVEEDOR</v>
      </c>
      <c r="D362" s="64">
        <f>VLOOKUP(B362:B729,'4.'!$B$8:$E$375,4,0)</f>
        <v>0</v>
      </c>
    </row>
    <row r="363" spans="2:4" x14ac:dyDescent="0.25">
      <c r="B363" s="65">
        <v>53602005</v>
      </c>
      <c r="C363" s="65" t="str">
        <f>VLOOKUP(B363:B730,'4.'!$B$8:$D$375,3,0)</f>
        <v>PERDIDA NO REALIZADA PAS.FIN.POR.CORR.G</v>
      </c>
      <c r="D363" s="64">
        <f>VLOOKUP(B363:B730,'4.'!$B$8:$E$375,4,0)</f>
        <v>0</v>
      </c>
    </row>
    <row r="364" spans="2:4" x14ac:dyDescent="0.25">
      <c r="B364" s="65">
        <v>53602041</v>
      </c>
      <c r="C364" s="65" t="str">
        <f>VLOOKUP(B364:B731,'4.'!$B$8:$D$375,3,0)</f>
        <v>PERDIDA NO REALIZADA CUENTAS COMERC. PO</v>
      </c>
      <c r="D364" s="64">
        <f>VLOOKUP(B364:B731,'4.'!$B$8:$E$375,4,0)</f>
        <v>678394</v>
      </c>
    </row>
    <row r="365" spans="2:4" x14ac:dyDescent="0.25">
      <c r="B365" s="65">
        <v>53602043</v>
      </c>
      <c r="C365" s="65" t="str">
        <f>VLOOKUP(B365:B732,'4.'!$B$8:$D$375,3,0)</f>
        <v>PERDIDA NO REALIZADA CUENTAS COM. POR P</v>
      </c>
      <c r="D365" s="64">
        <f>VLOOKUP(B365:B732,'4.'!$B$8:$E$375,4,0)</f>
        <v>4436</v>
      </c>
    </row>
    <row r="366" spans="2:4" x14ac:dyDescent="0.25">
      <c r="B366" s="65">
        <v>53602202</v>
      </c>
      <c r="C366" s="65" t="str">
        <f>VLOOKUP(B366:B733,'4.'!$B$8:$D$375,3,0)</f>
        <v>PERDIDA NO REALIZADA CAJA MONEDA EXTRAN</v>
      </c>
      <c r="D366" s="64">
        <f>VLOOKUP(B366:B733,'4.'!$B$8:$E$375,4,0)</f>
        <v>269765</v>
      </c>
    </row>
    <row r="367" spans="2:4" x14ac:dyDescent="0.25">
      <c r="B367" s="65">
        <v>53602203</v>
      </c>
      <c r="C367" s="65" t="str">
        <f>VLOOKUP(B367:B734,'4.'!$B$8:$D$375,3,0)</f>
        <v>PERDIDA NO REALIZADA BANCO MONEDA NACIO</v>
      </c>
      <c r="D367" s="64">
        <f>VLOOKUP(B367:B734,'4.'!$B$8:$E$375,4,0)</f>
        <v>0</v>
      </c>
    </row>
    <row r="368" spans="2:4" x14ac:dyDescent="0.25">
      <c r="B368" s="65">
        <v>53602253</v>
      </c>
      <c r="C368" s="65" t="str">
        <f>VLOOKUP(B368:B735,'4.'!$B$8:$D$375,3,0)</f>
        <v>HA - PERDIDA NO REALIZADA - DIF. POR PA</v>
      </c>
      <c r="D368" s="64">
        <f>VLOOKUP(B368:B735,'4.'!$B$8:$E$375,4,0)</f>
        <v>0</v>
      </c>
    </row>
    <row r="369" spans="2:4" x14ac:dyDescent="0.25">
      <c r="B369" s="65">
        <v>53602261</v>
      </c>
      <c r="C369" s="65" t="str">
        <f>VLOOKUP(B369:B736,'4.'!$B$8:$D$375,3,0)</f>
        <v>PERDIDA NO REALIZADA CTAS.POR COBRAR CO</v>
      </c>
      <c r="D369" s="64">
        <f>VLOOKUP(B369:B736,'4.'!$B$8:$E$375,4,0)</f>
        <v>514677</v>
      </c>
    </row>
    <row r="370" spans="2:4" x14ac:dyDescent="0.25">
      <c r="B370" s="65">
        <v>53602263</v>
      </c>
      <c r="C370" s="65" t="str">
        <f>VLOOKUP(B370:B737,'4.'!$B$8:$D$375,3,0)</f>
        <v>PERDIDA NO REALIZADA CTAS.POR COB. COME</v>
      </c>
      <c r="D370" s="64">
        <f>VLOOKUP(B370:B737,'4.'!$B$8:$E$375,4,0)</f>
        <v>0</v>
      </c>
    </row>
    <row r="371" spans="2:4" x14ac:dyDescent="0.25">
      <c r="B371" s="65">
        <v>53602293</v>
      </c>
      <c r="C371" s="65" t="str">
        <f>VLOOKUP(B371:B738,'4.'!$B$8:$D$375,3,0)</f>
        <v>PERDIDA NO REALIZADA OTRAS CTAS.POR COB</v>
      </c>
      <c r="D371" s="64">
        <f>VLOOKUP(B371:B738,'4.'!$B$8:$E$375,4,0)</f>
        <v>0</v>
      </c>
    </row>
    <row r="372" spans="2:4" x14ac:dyDescent="0.25">
      <c r="B372" s="65">
        <v>53602356</v>
      </c>
      <c r="C372" s="65" t="str">
        <f>VLOOKUP(B372:B739,'4.'!$B$8:$D$375,3,0)</f>
        <v>PERDIDA NO REALIZADA ANTICIPOS A PROVEE</v>
      </c>
      <c r="D372" s="64">
        <f>VLOOKUP(B372:B739,'4.'!$B$8:$E$375,4,0)</f>
        <v>0</v>
      </c>
    </row>
    <row r="373" spans="2:4" x14ac:dyDescent="0.25">
      <c r="B373" s="65">
        <v>53703021</v>
      </c>
      <c r="C373" s="65" t="str">
        <f>VLOOKUP(B373:B740,'4.'!$B$8:$D$375,3,0)</f>
        <v>AJUSTES POR REDONDEO</v>
      </c>
      <c r="D373" s="64">
        <f>VLOOKUP(B373:B740,'4.'!$B$8:$E$375,4,0)</f>
        <v>0</v>
      </c>
    </row>
    <row r="374" spans="2:4" x14ac:dyDescent="0.25">
      <c r="B374" s="65">
        <v>53703047</v>
      </c>
      <c r="C374" s="65" t="str">
        <f>VLOOKUP(B374:B741,'4.'!$B$8:$D$375,3,0)</f>
        <v>OTROS GASTOS EXTRAORDINARIOS</v>
      </c>
      <c r="D374" s="64">
        <f>VLOOKUP(B374:B741,'4.'!$B$8:$E$375,4,0)</f>
        <v>17357</v>
      </c>
    </row>
    <row r="375" spans="2:4" x14ac:dyDescent="0.25">
      <c r="B375" s="65">
        <v>53801003</v>
      </c>
      <c r="C375" s="65" t="str">
        <f>VLOOKUP(B375:B742,'4.'!$B$8:$D$375,3,0)</f>
        <v>HA- DEPRECIACIÓN DE CONSTRUCCIONES Y ED</v>
      </c>
      <c r="D375" s="64">
        <f>VLOOKUP(B375:B742,'4.'!$B$8:$E$375,4,0)</f>
        <v>473274</v>
      </c>
    </row>
    <row r="376" spans="2:4" x14ac:dyDescent="0.25">
      <c r="B376" s="65">
        <v>53801007</v>
      </c>
      <c r="C376" s="65" t="str">
        <f>VLOOKUP(B376:B743,'4.'!$B$8:$D$375,3,0)</f>
        <v>HA-DEPRECIACION MUEBLES Y EQUIPO DE OFI</v>
      </c>
      <c r="D376" s="64">
        <f>VLOOKUP(B376:B743,'4.'!$B$8:$E$375,4,0)</f>
        <v>282946</v>
      </c>
    </row>
    <row r="377" spans="2:4" x14ac:dyDescent="0.25">
      <c r="B377" s="65">
        <v>53801008</v>
      </c>
      <c r="C377" s="65" t="str">
        <f>VLOOKUP(B377:B744,'4.'!$B$8:$D$375,3,0)</f>
        <v>HA- DEPRECIACIÓN DE EQUIPO DE COMUNICAC</v>
      </c>
      <c r="D377" s="64">
        <f>VLOOKUP(B377:B744,'4.'!$B$8:$E$375,4,0)</f>
        <v>58188</v>
      </c>
    </row>
    <row r="378" spans="2:4" x14ac:dyDescent="0.25">
      <c r="B378" s="65">
        <v>54501000</v>
      </c>
      <c r="C378" s="65" t="str">
        <f>VLOOKUP(B378:B745,'4.'!$B$8:$D$375,3,0)</f>
        <v>IMPUESTO DE RENTA CORRIENTE</v>
      </c>
      <c r="D378" s="64">
        <f>VLOOKUP(B378:B745,'4.'!$B$8:$E$375,4,0)</f>
        <v>3021328</v>
      </c>
    </row>
    <row r="379" spans="2:4" x14ac:dyDescent="0.25">
      <c r="B379" s="65">
        <v>54501023</v>
      </c>
      <c r="C379" s="65" t="str">
        <f>VLOOKUP(B379:B746,'4.'!$B$8:$D$375,3,0)</f>
        <v>HA - IMPUESTO DE RENTA CORRIENTE</v>
      </c>
      <c r="D379" s="64">
        <f>VLOOKUP(B379:B746,'4.'!$B$8:$E$375,4,0)</f>
        <v>3323353</v>
      </c>
    </row>
    <row r="380" spans="2:4" x14ac:dyDescent="0.25">
      <c r="B380" s="65">
        <v>54601001</v>
      </c>
      <c r="C380" s="65" t="str">
        <f>VLOOKUP(B380:B747,'4.'!$B$8:$D$375,3,0)</f>
        <v>HA - IMPUESTO RENTA DIFERIDO (DEP)</v>
      </c>
      <c r="D380" s="64">
        <f>VLOOKUP(B380:B747,'4.'!$B$8:$E$375,4,0)</f>
        <v>-326363</v>
      </c>
    </row>
    <row r="381" spans="2:4" s="1" customFormat="1" x14ac:dyDescent="0.25">
      <c r="B381" s="97"/>
      <c r="C381" s="97" t="s">
        <v>479</v>
      </c>
      <c r="D381" s="98">
        <f>SUM(D154:D380)</f>
        <v>2682541</v>
      </c>
    </row>
    <row r="382" spans="2:4" ht="15.75" thickBot="1" x14ac:dyDescent="0.3">
      <c r="B382" s="89" t="s">
        <v>471</v>
      </c>
      <c r="C382" s="88"/>
      <c r="D382" s="90">
        <f>SUM(D9:D380)</f>
        <v>-2682541</v>
      </c>
    </row>
    <row r="383" spans="2:4" ht="15.75" thickTop="1" x14ac:dyDescent="0.25"/>
  </sheetData>
  <mergeCells count="1">
    <mergeCell ref="B4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79"/>
  <sheetViews>
    <sheetView showGridLines="0" workbookViewId="0">
      <selection activeCell="B7" sqref="B7"/>
    </sheetView>
  </sheetViews>
  <sheetFormatPr defaultRowHeight="15" x14ac:dyDescent="0.25"/>
  <cols>
    <col min="1" max="1" width="2.140625" customWidth="1"/>
    <col min="2" max="2" width="15" customWidth="1"/>
    <col min="3" max="3" width="16" customWidth="1"/>
    <col min="5" max="5" width="13.140625" bestFit="1" customWidth="1"/>
    <col min="6" max="6" width="20.28515625" customWidth="1"/>
    <col min="9" max="9" width="14.140625" bestFit="1" customWidth="1"/>
    <col min="12" max="12" width="15.7109375" customWidth="1"/>
    <col min="14" max="14" width="11.5703125" bestFit="1" customWidth="1"/>
    <col min="15" max="15" width="14" bestFit="1" customWidth="1"/>
    <col min="17" max="17" width="11.5703125" bestFit="1" customWidth="1"/>
    <col min="18" max="18" width="14.140625" bestFit="1" customWidth="1"/>
    <col min="20" max="20" width="11.140625" bestFit="1" customWidth="1"/>
    <col min="21" max="21" width="14.140625" bestFit="1" customWidth="1"/>
  </cols>
  <sheetData>
    <row r="3" spans="2:22" ht="15.75" thickBot="1" x14ac:dyDescent="0.3"/>
    <row r="4" spans="2:22" ht="15.75" thickBot="1" x14ac:dyDescent="0.3">
      <c r="B4" s="87" t="s">
        <v>482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9"/>
    </row>
    <row r="5" spans="2:22" ht="15.75" thickBot="1" x14ac:dyDescent="0.3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9"/>
    </row>
    <row r="6" spans="2:22" ht="15.75" thickBot="1" x14ac:dyDescent="0.3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9"/>
    </row>
    <row r="7" spans="2:22" ht="15.75" thickBot="1" x14ac:dyDescent="0.3">
      <c r="B7" s="5"/>
      <c r="C7" s="5"/>
    </row>
    <row r="8" spans="2:22" ht="15.75" thickBot="1" x14ac:dyDescent="0.3">
      <c r="B8" s="77" t="s">
        <v>462</v>
      </c>
      <c r="C8" s="78"/>
      <c r="E8" s="77" t="s">
        <v>463</v>
      </c>
      <c r="F8" s="78"/>
      <c r="H8" s="77" t="s">
        <v>464</v>
      </c>
      <c r="I8" s="78"/>
      <c r="K8" s="77" t="s">
        <v>465</v>
      </c>
      <c r="L8" s="78"/>
      <c r="N8" s="77" t="s">
        <v>466</v>
      </c>
      <c r="O8" s="78"/>
      <c r="Q8" s="77" t="s">
        <v>469</v>
      </c>
      <c r="R8" s="78"/>
      <c r="T8" s="77" t="s">
        <v>470</v>
      </c>
      <c r="U8" s="78"/>
    </row>
    <row r="10" spans="2:22" x14ac:dyDescent="0.25">
      <c r="B10" s="79" t="s">
        <v>422</v>
      </c>
      <c r="C10" s="79" t="s">
        <v>461</v>
      </c>
      <c r="E10" s="79" t="s">
        <v>422</v>
      </c>
      <c r="F10" s="79" t="s">
        <v>461</v>
      </c>
      <c r="H10" s="82" t="s">
        <v>422</v>
      </c>
      <c r="I10" s="81" t="s">
        <v>461</v>
      </c>
      <c r="K10" s="81" t="s">
        <v>422</v>
      </c>
      <c r="L10" s="81" t="s">
        <v>461</v>
      </c>
      <c r="N10" s="81" t="s">
        <v>422</v>
      </c>
      <c r="O10" s="81" t="s">
        <v>461</v>
      </c>
      <c r="Q10" s="81" t="s">
        <v>422</v>
      </c>
      <c r="R10" s="81" t="s">
        <v>461</v>
      </c>
      <c r="T10" s="81" t="s">
        <v>422</v>
      </c>
      <c r="U10" s="81" t="s">
        <v>461</v>
      </c>
    </row>
    <row r="11" spans="2:22" x14ac:dyDescent="0.25">
      <c r="B11" s="65">
        <v>10101002</v>
      </c>
      <c r="C11" s="80">
        <v>0</v>
      </c>
      <c r="E11" s="65" t="s">
        <v>423</v>
      </c>
      <c r="F11" s="80">
        <v>3088143</v>
      </c>
      <c r="H11" s="65" t="s">
        <v>453</v>
      </c>
      <c r="I11" s="80">
        <v>-41955388</v>
      </c>
      <c r="K11" s="65" t="s">
        <v>443</v>
      </c>
      <c r="L11" s="80">
        <v>25619147</v>
      </c>
      <c r="N11" s="65" t="s">
        <v>443</v>
      </c>
      <c r="O11" s="80">
        <v>25619147</v>
      </c>
      <c r="Q11" s="65" t="s">
        <v>443</v>
      </c>
      <c r="R11" s="80">
        <v>25619147</v>
      </c>
      <c r="T11" s="65" t="s">
        <v>443</v>
      </c>
      <c r="U11" s="80">
        <v>25619147</v>
      </c>
    </row>
    <row r="12" spans="2:22" x14ac:dyDescent="0.25">
      <c r="B12" s="65">
        <v>10102000</v>
      </c>
      <c r="C12" s="80">
        <v>1661177</v>
      </c>
      <c r="E12" s="65" t="s">
        <v>424</v>
      </c>
      <c r="F12" s="80">
        <v>9152198</v>
      </c>
      <c r="H12" s="65" t="s">
        <v>432</v>
      </c>
      <c r="I12" s="80">
        <v>-6061619</v>
      </c>
      <c r="K12" s="65" t="s">
        <v>424</v>
      </c>
      <c r="L12" s="80">
        <v>9152198</v>
      </c>
      <c r="N12" s="65" t="s">
        <v>424</v>
      </c>
      <c r="O12" s="80">
        <v>9152198</v>
      </c>
      <c r="Q12" s="65" t="s">
        <v>424</v>
      </c>
      <c r="R12" s="80">
        <v>9152198</v>
      </c>
      <c r="T12" s="65" t="s">
        <v>424</v>
      </c>
      <c r="U12" s="80">
        <v>9152198</v>
      </c>
    </row>
    <row r="13" spans="2:22" x14ac:dyDescent="0.25">
      <c r="B13" s="65">
        <v>10102999</v>
      </c>
      <c r="C13" s="80">
        <v>767</v>
      </c>
      <c r="E13" s="65" t="s">
        <v>425</v>
      </c>
      <c r="F13" s="80">
        <v>4023915</v>
      </c>
      <c r="H13" s="65" t="s">
        <v>438</v>
      </c>
      <c r="I13" s="80">
        <v>-5487898</v>
      </c>
      <c r="K13" s="65" t="s">
        <v>427</v>
      </c>
      <c r="L13" s="80">
        <v>7741972</v>
      </c>
      <c r="N13" s="65" t="s">
        <v>427</v>
      </c>
      <c r="O13" s="80">
        <v>7741972</v>
      </c>
      <c r="Q13" s="65" t="s">
        <v>427</v>
      </c>
      <c r="R13" s="80">
        <v>7741972</v>
      </c>
      <c r="T13" s="65" t="s">
        <v>427</v>
      </c>
      <c r="U13" s="80">
        <v>7741972</v>
      </c>
    </row>
    <row r="14" spans="2:22" x14ac:dyDescent="0.25">
      <c r="B14" s="65">
        <v>10301001</v>
      </c>
      <c r="C14" s="80">
        <v>9184733</v>
      </c>
      <c r="E14" s="65" t="s">
        <v>426</v>
      </c>
      <c r="F14" s="80">
        <v>825562</v>
      </c>
      <c r="H14" s="65" t="s">
        <v>429</v>
      </c>
      <c r="I14" s="80">
        <v>-4686024</v>
      </c>
      <c r="K14" s="65" t="s">
        <v>458</v>
      </c>
      <c r="L14" s="80">
        <v>6344681</v>
      </c>
      <c r="N14" s="65" t="s">
        <v>458</v>
      </c>
      <c r="O14" s="80">
        <v>6344681</v>
      </c>
      <c r="Q14" s="65" t="s">
        <v>458</v>
      </c>
      <c r="R14" s="80">
        <v>6344681</v>
      </c>
      <c r="T14" s="65" t="s">
        <v>458</v>
      </c>
      <c r="U14" s="80">
        <v>6344681</v>
      </c>
    </row>
    <row r="15" spans="2:22" x14ac:dyDescent="0.25">
      <c r="B15" s="65">
        <v>10301997</v>
      </c>
      <c r="C15" s="80">
        <v>-32535</v>
      </c>
      <c r="E15" s="65" t="s">
        <v>427</v>
      </c>
      <c r="F15" s="80">
        <v>7741972</v>
      </c>
      <c r="H15" s="65" t="s">
        <v>433</v>
      </c>
      <c r="I15" s="80">
        <v>-4454594</v>
      </c>
      <c r="K15" s="65" t="s">
        <v>447</v>
      </c>
      <c r="L15" s="80">
        <v>4676952</v>
      </c>
      <c r="N15" s="65" t="s">
        <v>447</v>
      </c>
      <c r="O15" s="80">
        <v>4676952</v>
      </c>
      <c r="Q15" s="65" t="s">
        <v>447</v>
      </c>
      <c r="R15" s="80">
        <v>4676952</v>
      </c>
      <c r="T15" s="65" t="s">
        <v>447</v>
      </c>
      <c r="U15" s="80">
        <v>4676952</v>
      </c>
    </row>
    <row r="16" spans="2:22" x14ac:dyDescent="0.25">
      <c r="B16" s="65">
        <v>10303001</v>
      </c>
      <c r="C16" s="80">
        <v>0</v>
      </c>
      <c r="E16" s="65" t="s">
        <v>428</v>
      </c>
      <c r="F16" s="80">
        <v>0</v>
      </c>
      <c r="H16" s="65" t="s">
        <v>434</v>
      </c>
      <c r="I16" s="80">
        <v>-3110707</v>
      </c>
      <c r="K16" s="65" t="s">
        <v>425</v>
      </c>
      <c r="L16" s="80">
        <v>4023915</v>
      </c>
      <c r="N16" s="65" t="s">
        <v>425</v>
      </c>
      <c r="O16" s="80">
        <v>4023915</v>
      </c>
      <c r="Q16" s="65" t="s">
        <v>425</v>
      </c>
      <c r="R16" s="80">
        <v>4023915</v>
      </c>
      <c r="T16" s="65" t="s">
        <v>425</v>
      </c>
      <c r="U16" s="80">
        <v>4023915</v>
      </c>
    </row>
    <row r="17" spans="2:21" x14ac:dyDescent="0.25">
      <c r="B17" s="65">
        <v>10303997</v>
      </c>
      <c r="C17" s="80">
        <v>0</v>
      </c>
      <c r="E17" s="65" t="s">
        <v>429</v>
      </c>
      <c r="F17" s="80">
        <v>-4686024</v>
      </c>
      <c r="H17" s="65" t="s">
        <v>441</v>
      </c>
      <c r="I17" s="80">
        <v>-2437785</v>
      </c>
      <c r="K17" s="65" t="s">
        <v>423</v>
      </c>
      <c r="L17" s="80">
        <v>3088143</v>
      </c>
      <c r="N17" s="65" t="s">
        <v>423</v>
      </c>
      <c r="O17" s="80">
        <v>3088143</v>
      </c>
      <c r="Q17" s="65" t="s">
        <v>423</v>
      </c>
      <c r="R17" s="80">
        <v>3088143</v>
      </c>
      <c r="T17" s="65" t="s">
        <v>423</v>
      </c>
      <c r="U17" s="80">
        <v>3088143</v>
      </c>
    </row>
    <row r="18" spans="2:21" x14ac:dyDescent="0.25">
      <c r="B18" s="65">
        <v>10403000</v>
      </c>
      <c r="C18" s="80">
        <v>0</v>
      </c>
      <c r="E18" s="65" t="s">
        <v>430</v>
      </c>
      <c r="F18" s="80">
        <v>1098462</v>
      </c>
      <c r="H18" s="65" t="s">
        <v>437</v>
      </c>
      <c r="I18" s="80">
        <v>-1795000</v>
      </c>
      <c r="K18" s="65" t="s">
        <v>445</v>
      </c>
      <c r="L18" s="80">
        <v>2639987</v>
      </c>
      <c r="N18" s="65" t="s">
        <v>445</v>
      </c>
      <c r="O18" s="80">
        <v>2639987</v>
      </c>
      <c r="Q18" s="65" t="s">
        <v>445</v>
      </c>
      <c r="R18" s="80">
        <v>2639987</v>
      </c>
      <c r="T18" s="65" t="s">
        <v>445</v>
      </c>
      <c r="U18" s="80">
        <v>2639987</v>
      </c>
    </row>
    <row r="19" spans="2:21" x14ac:dyDescent="0.25">
      <c r="B19" s="65">
        <v>10403002</v>
      </c>
      <c r="C19" s="80">
        <v>984</v>
      </c>
      <c r="E19" s="65" t="s">
        <v>431</v>
      </c>
      <c r="F19" s="80">
        <v>0</v>
      </c>
      <c r="H19" s="65" t="s">
        <v>440</v>
      </c>
      <c r="I19" s="80">
        <v>-363472</v>
      </c>
      <c r="K19" s="65" t="s">
        <v>455</v>
      </c>
      <c r="L19" s="80">
        <v>2145350</v>
      </c>
      <c r="N19" s="65" t="s">
        <v>455</v>
      </c>
      <c r="O19" s="80">
        <v>2145350</v>
      </c>
      <c r="Q19" s="65" t="s">
        <v>455</v>
      </c>
      <c r="R19" s="80">
        <v>2145350</v>
      </c>
      <c r="T19" s="65" t="s">
        <v>455</v>
      </c>
      <c r="U19" s="80">
        <v>2145350</v>
      </c>
    </row>
    <row r="20" spans="2:21" x14ac:dyDescent="0.25">
      <c r="B20" s="65">
        <v>10403003</v>
      </c>
      <c r="C20" s="80">
        <v>352</v>
      </c>
      <c r="E20" s="65" t="s">
        <v>432</v>
      </c>
      <c r="F20" s="80">
        <v>-6061619</v>
      </c>
      <c r="H20" s="65" t="s">
        <v>459</v>
      </c>
      <c r="I20" s="80">
        <v>-326363</v>
      </c>
      <c r="K20" s="65" t="s">
        <v>450</v>
      </c>
      <c r="L20" s="80">
        <v>1730193</v>
      </c>
      <c r="N20" s="65" t="s">
        <v>450</v>
      </c>
      <c r="O20" s="80">
        <v>1730193</v>
      </c>
      <c r="Q20" s="65" t="s">
        <v>450</v>
      </c>
      <c r="R20" s="80">
        <v>1730193</v>
      </c>
      <c r="T20" s="65" t="s">
        <v>450</v>
      </c>
      <c r="U20" s="80">
        <v>1730193</v>
      </c>
    </row>
    <row r="21" spans="2:21" x14ac:dyDescent="0.25">
      <c r="B21" s="65">
        <v>10403004</v>
      </c>
      <c r="C21" s="80">
        <v>188981</v>
      </c>
      <c r="E21" s="65" t="s">
        <v>433</v>
      </c>
      <c r="F21" s="80">
        <v>-4454594</v>
      </c>
      <c r="H21" s="65" t="s">
        <v>442</v>
      </c>
      <c r="I21" s="80">
        <v>-116915</v>
      </c>
      <c r="K21" s="65" t="s">
        <v>430</v>
      </c>
      <c r="L21" s="80">
        <v>1098462</v>
      </c>
      <c r="N21" s="65" t="s">
        <v>430</v>
      </c>
      <c r="O21" s="80">
        <v>1098462</v>
      </c>
      <c r="Q21" s="65" t="s">
        <v>430</v>
      </c>
      <c r="R21" s="80">
        <v>1098462</v>
      </c>
      <c r="T21" s="65" t="s">
        <v>430</v>
      </c>
      <c r="U21" s="80">
        <v>1098462</v>
      </c>
    </row>
    <row r="22" spans="2:21" x14ac:dyDescent="0.25">
      <c r="B22" s="65">
        <v>10403008</v>
      </c>
      <c r="C22" s="80">
        <v>19356</v>
      </c>
      <c r="E22" s="65" t="s">
        <v>434</v>
      </c>
      <c r="F22" s="80">
        <v>-3110707</v>
      </c>
      <c r="H22" s="65" t="s">
        <v>436</v>
      </c>
      <c r="I22" s="80">
        <v>-98779</v>
      </c>
      <c r="K22" s="65" t="s">
        <v>426</v>
      </c>
      <c r="L22" s="80">
        <v>825562</v>
      </c>
      <c r="N22" s="65" t="s">
        <v>426</v>
      </c>
      <c r="O22" s="80">
        <v>825562</v>
      </c>
      <c r="Q22" s="65" t="s">
        <v>426</v>
      </c>
      <c r="R22" s="80">
        <v>825562</v>
      </c>
      <c r="T22" s="65" t="s">
        <v>426</v>
      </c>
      <c r="U22" s="80">
        <v>825562</v>
      </c>
    </row>
    <row r="23" spans="2:21" x14ac:dyDescent="0.25">
      <c r="B23" s="65">
        <v>10403053</v>
      </c>
      <c r="C23" s="80">
        <v>7154</v>
      </c>
      <c r="E23" s="65" t="s">
        <v>435</v>
      </c>
      <c r="F23" s="80">
        <v>0</v>
      </c>
      <c r="H23" s="65" t="s">
        <v>428</v>
      </c>
      <c r="I23" s="80">
        <v>0</v>
      </c>
      <c r="K23" s="65" t="s">
        <v>457</v>
      </c>
      <c r="L23" s="80">
        <v>814408</v>
      </c>
      <c r="N23" s="65" t="s">
        <v>457</v>
      </c>
      <c r="O23" s="80">
        <v>814408</v>
      </c>
      <c r="Q23" s="65" t="s">
        <v>457</v>
      </c>
      <c r="R23" s="80">
        <v>814408</v>
      </c>
      <c r="T23" s="65" t="s">
        <v>457</v>
      </c>
      <c r="U23" s="80">
        <v>814408</v>
      </c>
    </row>
    <row r="24" spans="2:21" x14ac:dyDescent="0.25">
      <c r="B24" s="65">
        <v>10403067</v>
      </c>
      <c r="C24" s="80">
        <v>0</v>
      </c>
      <c r="E24" s="65" t="s">
        <v>436</v>
      </c>
      <c r="F24" s="80">
        <v>-98779</v>
      </c>
      <c r="H24" s="65" t="s">
        <v>431</v>
      </c>
      <c r="I24" s="80">
        <v>0</v>
      </c>
      <c r="K24" s="65" t="s">
        <v>449</v>
      </c>
      <c r="L24" s="80">
        <v>493491</v>
      </c>
      <c r="N24" s="65" t="s">
        <v>449</v>
      </c>
      <c r="O24" s="80">
        <v>493491</v>
      </c>
      <c r="Q24" s="65" t="s">
        <v>449</v>
      </c>
      <c r="R24" s="80">
        <v>493491</v>
      </c>
      <c r="T24" s="65" t="s">
        <v>449</v>
      </c>
      <c r="U24" s="80">
        <v>493491</v>
      </c>
    </row>
    <row r="25" spans="2:21" x14ac:dyDescent="0.25">
      <c r="B25" s="65">
        <v>10403068</v>
      </c>
      <c r="C25" s="80">
        <v>0</v>
      </c>
      <c r="E25" s="65" t="s">
        <v>437</v>
      </c>
      <c r="F25" s="80">
        <v>-1795000</v>
      </c>
      <c r="H25" s="65" t="s">
        <v>435</v>
      </c>
      <c r="I25" s="80">
        <v>0</v>
      </c>
      <c r="K25" s="65" t="s">
        <v>446</v>
      </c>
      <c r="L25" s="80">
        <v>228791</v>
      </c>
      <c r="N25" s="65" t="s">
        <v>446</v>
      </c>
      <c r="O25" s="80">
        <v>228791</v>
      </c>
      <c r="Q25" s="65" t="s">
        <v>446</v>
      </c>
      <c r="R25" s="80">
        <v>228791</v>
      </c>
      <c r="T25" s="65" t="s">
        <v>446</v>
      </c>
      <c r="U25" s="80">
        <v>228791</v>
      </c>
    </row>
    <row r="26" spans="2:21" x14ac:dyDescent="0.25">
      <c r="B26" s="65">
        <v>10403082</v>
      </c>
      <c r="C26" s="80">
        <v>2169</v>
      </c>
      <c r="E26" s="65" t="s">
        <v>438</v>
      </c>
      <c r="F26" s="80">
        <v>-5487898</v>
      </c>
      <c r="H26" s="65" t="s">
        <v>439</v>
      </c>
      <c r="I26" s="80">
        <v>0</v>
      </c>
      <c r="K26" s="65" t="s">
        <v>454</v>
      </c>
      <c r="L26" s="80">
        <v>163499</v>
      </c>
      <c r="N26" s="65" t="s">
        <v>454</v>
      </c>
      <c r="O26" s="80">
        <v>163499</v>
      </c>
      <c r="Q26" s="65" t="s">
        <v>454</v>
      </c>
      <c r="R26" s="80">
        <v>163499</v>
      </c>
      <c r="T26" s="65" t="s">
        <v>454</v>
      </c>
      <c r="U26" s="80">
        <v>163499</v>
      </c>
    </row>
    <row r="27" spans="2:21" x14ac:dyDescent="0.25">
      <c r="B27" s="65">
        <v>10403083</v>
      </c>
      <c r="C27" s="80">
        <v>0</v>
      </c>
      <c r="E27" s="65" t="s">
        <v>439</v>
      </c>
      <c r="F27" s="80">
        <v>0</v>
      </c>
      <c r="H27" s="65" t="s">
        <v>444</v>
      </c>
      <c r="I27" s="80">
        <v>0</v>
      </c>
      <c r="K27" s="65" t="s">
        <v>451</v>
      </c>
      <c r="L27" s="80">
        <v>84682</v>
      </c>
      <c r="N27" s="65" t="s">
        <v>451</v>
      </c>
      <c r="O27" s="80">
        <v>84682</v>
      </c>
      <c r="Q27" s="65" t="s">
        <v>451</v>
      </c>
      <c r="R27" s="80">
        <v>84682</v>
      </c>
      <c r="T27" s="65" t="s">
        <v>451</v>
      </c>
      <c r="U27" s="80">
        <v>84682</v>
      </c>
    </row>
    <row r="28" spans="2:21" x14ac:dyDescent="0.25">
      <c r="B28" s="65">
        <v>10403112</v>
      </c>
      <c r="C28" s="80">
        <v>300</v>
      </c>
      <c r="E28" s="65" t="s">
        <v>440</v>
      </c>
      <c r="F28" s="80">
        <v>-363472</v>
      </c>
      <c r="H28" s="65" t="s">
        <v>460</v>
      </c>
      <c r="I28" s="80">
        <v>0</v>
      </c>
      <c r="K28" s="65" t="s">
        <v>456</v>
      </c>
      <c r="L28" s="80">
        <v>17357</v>
      </c>
      <c r="N28" s="65" t="s">
        <v>456</v>
      </c>
      <c r="O28" s="80">
        <v>17357</v>
      </c>
      <c r="Q28" s="65" t="s">
        <v>456</v>
      </c>
      <c r="R28" s="80">
        <v>17357</v>
      </c>
      <c r="T28" s="65" t="s">
        <v>456</v>
      </c>
      <c r="U28" s="80">
        <v>17357</v>
      </c>
    </row>
    <row r="29" spans="2:21" x14ac:dyDescent="0.25">
      <c r="B29" s="65">
        <v>10403999</v>
      </c>
      <c r="C29" s="80">
        <v>0</v>
      </c>
      <c r="E29" s="65" t="s">
        <v>441</v>
      </c>
      <c r="F29" s="80">
        <v>-2437785</v>
      </c>
      <c r="H29" s="65" t="s">
        <v>448</v>
      </c>
      <c r="I29" s="80">
        <v>428</v>
      </c>
      <c r="K29" s="65" t="s">
        <v>452</v>
      </c>
      <c r="L29" s="80">
        <v>5326</v>
      </c>
      <c r="N29" s="65" t="s">
        <v>452</v>
      </c>
      <c r="O29" s="80">
        <v>5326</v>
      </c>
      <c r="Q29" s="65" t="s">
        <v>452</v>
      </c>
      <c r="R29" s="80">
        <v>5326</v>
      </c>
      <c r="T29" s="65" t="s">
        <v>452</v>
      </c>
      <c r="U29" s="80">
        <v>5326</v>
      </c>
    </row>
    <row r="30" spans="2:21" x14ac:dyDescent="0.25">
      <c r="B30" s="65">
        <v>10404001</v>
      </c>
      <c r="C30" s="80">
        <v>1428276</v>
      </c>
      <c r="E30" s="65" t="s">
        <v>442</v>
      </c>
      <c r="F30" s="80">
        <v>-116915</v>
      </c>
      <c r="H30" s="65" t="s">
        <v>452</v>
      </c>
      <c r="I30" s="80">
        <v>5326</v>
      </c>
      <c r="K30" s="65" t="s">
        <v>448</v>
      </c>
      <c r="L30" s="80">
        <v>428</v>
      </c>
      <c r="N30" s="65" t="s">
        <v>448</v>
      </c>
      <c r="O30" s="80">
        <v>428</v>
      </c>
      <c r="Q30" s="65" t="s">
        <v>448</v>
      </c>
      <c r="R30" s="80">
        <v>428</v>
      </c>
      <c r="T30" s="65" t="s">
        <v>448</v>
      </c>
      <c r="U30" s="80">
        <v>428</v>
      </c>
    </row>
    <row r="31" spans="2:21" x14ac:dyDescent="0.25">
      <c r="B31" s="65">
        <v>10404003</v>
      </c>
      <c r="C31" s="80">
        <v>1543283</v>
      </c>
      <c r="E31" s="65" t="s">
        <v>443</v>
      </c>
      <c r="F31" s="80">
        <v>25619147</v>
      </c>
      <c r="H31" s="65" t="s">
        <v>456</v>
      </c>
      <c r="I31" s="80">
        <v>17357</v>
      </c>
      <c r="K31" s="65" t="s">
        <v>428</v>
      </c>
      <c r="L31" s="80">
        <v>0</v>
      </c>
      <c r="N31" s="65" t="s">
        <v>428</v>
      </c>
      <c r="O31" s="80">
        <v>0</v>
      </c>
      <c r="Q31" s="65" t="s">
        <v>428</v>
      </c>
      <c r="R31" s="80">
        <v>0</v>
      </c>
      <c r="T31" s="65" t="s">
        <v>428</v>
      </c>
      <c r="U31" s="80">
        <v>0</v>
      </c>
    </row>
    <row r="32" spans="2:21" x14ac:dyDescent="0.25">
      <c r="B32" s="65">
        <v>10404007</v>
      </c>
      <c r="C32" s="80">
        <v>347034</v>
      </c>
      <c r="E32" s="65" t="s">
        <v>444</v>
      </c>
      <c r="F32" s="80">
        <v>0</v>
      </c>
      <c r="H32" s="65" t="s">
        <v>451</v>
      </c>
      <c r="I32" s="80">
        <v>84682</v>
      </c>
      <c r="K32" s="65" t="s">
        <v>431</v>
      </c>
      <c r="L32" s="80">
        <v>0</v>
      </c>
      <c r="N32" s="65" t="s">
        <v>431</v>
      </c>
      <c r="O32" s="80">
        <v>0</v>
      </c>
      <c r="Q32" s="65" t="s">
        <v>431</v>
      </c>
      <c r="R32" s="80">
        <v>0</v>
      </c>
      <c r="T32" s="65" t="s">
        <v>431</v>
      </c>
      <c r="U32" s="80">
        <v>0</v>
      </c>
    </row>
    <row r="33" spans="2:21" x14ac:dyDescent="0.25">
      <c r="B33" s="65">
        <v>10404008</v>
      </c>
      <c r="C33" s="80">
        <v>486026</v>
      </c>
      <c r="E33" s="65" t="s">
        <v>445</v>
      </c>
      <c r="F33" s="80">
        <v>2639987</v>
      </c>
      <c r="H33" s="65" t="s">
        <v>454</v>
      </c>
      <c r="I33" s="80">
        <v>163499</v>
      </c>
      <c r="K33" s="65" t="s">
        <v>435</v>
      </c>
      <c r="L33" s="80">
        <v>0</v>
      </c>
      <c r="N33" s="65" t="s">
        <v>435</v>
      </c>
      <c r="O33" s="80">
        <v>0</v>
      </c>
      <c r="Q33" s="65" t="s">
        <v>435</v>
      </c>
      <c r="R33" s="80">
        <v>0</v>
      </c>
      <c r="T33" s="65" t="s">
        <v>435</v>
      </c>
      <c r="U33" s="80">
        <v>0</v>
      </c>
    </row>
    <row r="34" spans="2:21" x14ac:dyDescent="0.25">
      <c r="B34" s="65">
        <v>10404012</v>
      </c>
      <c r="C34" s="80">
        <v>0</v>
      </c>
      <c r="E34" s="65" t="s">
        <v>446</v>
      </c>
      <c r="F34" s="80">
        <v>228791</v>
      </c>
      <c r="H34" s="65" t="s">
        <v>446</v>
      </c>
      <c r="I34" s="80">
        <v>228791</v>
      </c>
      <c r="K34" s="65" t="s">
        <v>439</v>
      </c>
      <c r="L34" s="80">
        <v>0</v>
      </c>
      <c r="N34" s="65" t="s">
        <v>439</v>
      </c>
      <c r="O34" s="80">
        <v>0</v>
      </c>
      <c r="Q34" s="65" t="s">
        <v>439</v>
      </c>
      <c r="R34" s="80">
        <v>0</v>
      </c>
      <c r="T34" s="65" t="s">
        <v>439</v>
      </c>
      <c r="U34" s="80">
        <v>0</v>
      </c>
    </row>
    <row r="35" spans="2:21" x14ac:dyDescent="0.25">
      <c r="B35" s="65">
        <v>10605000</v>
      </c>
      <c r="C35" s="80">
        <v>825562</v>
      </c>
      <c r="E35" s="65" t="s">
        <v>447</v>
      </c>
      <c r="F35" s="80">
        <v>4676952</v>
      </c>
      <c r="H35" s="65" t="s">
        <v>449</v>
      </c>
      <c r="I35" s="80">
        <v>493491</v>
      </c>
      <c r="K35" s="65" t="s">
        <v>444</v>
      </c>
      <c r="L35" s="80">
        <v>0</v>
      </c>
      <c r="N35" s="65" t="s">
        <v>444</v>
      </c>
      <c r="O35" s="80">
        <v>0</v>
      </c>
      <c r="Q35" s="65" t="s">
        <v>444</v>
      </c>
      <c r="R35" s="80">
        <v>0</v>
      </c>
      <c r="T35" s="65" t="s">
        <v>444</v>
      </c>
      <c r="U35" s="80">
        <v>0</v>
      </c>
    </row>
    <row r="36" spans="2:21" x14ac:dyDescent="0.25">
      <c r="B36" s="65">
        <v>10605023</v>
      </c>
      <c r="C36" s="80">
        <v>0</v>
      </c>
      <c r="E36" s="65" t="s">
        <v>448</v>
      </c>
      <c r="F36" s="80">
        <v>428</v>
      </c>
      <c r="H36" s="65" t="s">
        <v>457</v>
      </c>
      <c r="I36" s="80">
        <v>814408</v>
      </c>
      <c r="K36" s="65" t="s">
        <v>460</v>
      </c>
      <c r="L36" s="80">
        <v>0</v>
      </c>
      <c r="N36" s="65" t="s">
        <v>460</v>
      </c>
      <c r="O36" s="80">
        <v>0</v>
      </c>
      <c r="Q36" s="65" t="s">
        <v>460</v>
      </c>
      <c r="R36" s="80">
        <v>0</v>
      </c>
      <c r="T36" s="65" t="s">
        <v>460</v>
      </c>
      <c r="U36" s="80">
        <v>0</v>
      </c>
    </row>
    <row r="37" spans="2:21" x14ac:dyDescent="0.25">
      <c r="B37" s="65">
        <v>10606010</v>
      </c>
      <c r="C37" s="80">
        <v>0</v>
      </c>
      <c r="E37" s="65" t="s">
        <v>449</v>
      </c>
      <c r="F37" s="80">
        <v>493491</v>
      </c>
      <c r="H37" s="65" t="s">
        <v>426</v>
      </c>
      <c r="I37" s="80">
        <v>825562</v>
      </c>
      <c r="K37" s="65" t="s">
        <v>436</v>
      </c>
      <c r="L37" s="80">
        <v>-98779</v>
      </c>
      <c r="N37" s="65" t="s">
        <v>436</v>
      </c>
      <c r="O37" s="80">
        <v>-98779</v>
      </c>
      <c r="Q37" s="65" t="s">
        <v>436</v>
      </c>
      <c r="R37" s="80">
        <v>-98779</v>
      </c>
      <c r="T37" s="65" t="s">
        <v>436</v>
      </c>
      <c r="U37" s="80">
        <v>-98779</v>
      </c>
    </row>
    <row r="38" spans="2:21" x14ac:dyDescent="0.25">
      <c r="B38" s="65">
        <v>10606012</v>
      </c>
      <c r="C38" s="80">
        <v>0</v>
      </c>
      <c r="E38" s="65" t="s">
        <v>450</v>
      </c>
      <c r="F38" s="80">
        <v>1730193</v>
      </c>
      <c r="H38" s="65" t="s">
        <v>430</v>
      </c>
      <c r="I38" s="80">
        <v>1098462</v>
      </c>
      <c r="K38" s="65" t="s">
        <v>442</v>
      </c>
      <c r="L38" s="80">
        <v>-116915</v>
      </c>
      <c r="N38" s="65" t="s">
        <v>442</v>
      </c>
      <c r="O38" s="80">
        <v>-116915</v>
      </c>
      <c r="Q38" s="65" t="s">
        <v>442</v>
      </c>
      <c r="R38" s="80">
        <v>-116915</v>
      </c>
      <c r="T38" s="65" t="s">
        <v>442</v>
      </c>
      <c r="U38" s="80">
        <v>-116915</v>
      </c>
    </row>
    <row r="39" spans="2:21" x14ac:dyDescent="0.25">
      <c r="B39" s="65">
        <v>10606999</v>
      </c>
      <c r="C39" s="80">
        <v>0</v>
      </c>
      <c r="E39" s="65" t="s">
        <v>451</v>
      </c>
      <c r="F39" s="80">
        <v>84682</v>
      </c>
      <c r="H39" s="65" t="s">
        <v>450</v>
      </c>
      <c r="I39" s="80">
        <v>1730193</v>
      </c>
      <c r="K39" s="65" t="s">
        <v>459</v>
      </c>
      <c r="L39" s="80">
        <v>-326363</v>
      </c>
      <c r="N39" s="65" t="s">
        <v>459</v>
      </c>
      <c r="O39" s="80">
        <v>-326363</v>
      </c>
      <c r="Q39" s="65" t="s">
        <v>459</v>
      </c>
      <c r="R39" s="80">
        <v>-326363</v>
      </c>
      <c r="T39" s="65" t="s">
        <v>459</v>
      </c>
      <c r="U39" s="80">
        <v>-326363</v>
      </c>
    </row>
    <row r="40" spans="2:21" x14ac:dyDescent="0.25">
      <c r="B40" s="65">
        <v>10802001</v>
      </c>
      <c r="C40" s="80">
        <v>3322136</v>
      </c>
      <c r="E40" s="65" t="s">
        <v>452</v>
      </c>
      <c r="F40" s="80">
        <v>5326</v>
      </c>
      <c r="H40" s="65" t="s">
        <v>455</v>
      </c>
      <c r="I40" s="80">
        <v>2145350</v>
      </c>
      <c r="K40" s="65" t="s">
        <v>440</v>
      </c>
      <c r="L40" s="80">
        <v>-363472</v>
      </c>
      <c r="N40" s="65" t="s">
        <v>440</v>
      </c>
      <c r="O40" s="80">
        <v>-363472</v>
      </c>
      <c r="Q40" s="65" t="s">
        <v>440</v>
      </c>
      <c r="R40" s="80">
        <v>-363472</v>
      </c>
      <c r="T40" s="65" t="s">
        <v>440</v>
      </c>
      <c r="U40" s="80">
        <v>-363472</v>
      </c>
    </row>
    <row r="41" spans="2:21" x14ac:dyDescent="0.25">
      <c r="B41" s="65">
        <v>10805002</v>
      </c>
      <c r="C41" s="80">
        <v>1341395</v>
      </c>
      <c r="E41" s="65" t="s">
        <v>453</v>
      </c>
      <c r="F41" s="80">
        <v>-41955388</v>
      </c>
      <c r="H41" s="65" t="s">
        <v>445</v>
      </c>
      <c r="I41" s="80">
        <v>2639987</v>
      </c>
      <c r="K41" s="65" t="s">
        <v>437</v>
      </c>
      <c r="L41" s="80">
        <v>-1795000</v>
      </c>
      <c r="N41" s="65" t="s">
        <v>437</v>
      </c>
      <c r="O41" s="80">
        <v>-1795000</v>
      </c>
      <c r="Q41" s="65" t="s">
        <v>437</v>
      </c>
      <c r="R41" s="80">
        <v>-1795000</v>
      </c>
      <c r="T41" s="65" t="s">
        <v>437</v>
      </c>
      <c r="U41" s="80">
        <v>-1795000</v>
      </c>
    </row>
    <row r="42" spans="2:21" x14ac:dyDescent="0.25">
      <c r="B42" s="65">
        <v>10805003</v>
      </c>
      <c r="C42" s="80">
        <v>119558</v>
      </c>
      <c r="E42" s="65" t="s">
        <v>454</v>
      </c>
      <c r="F42" s="80">
        <v>163499</v>
      </c>
      <c r="H42" s="65" t="s">
        <v>423</v>
      </c>
      <c r="I42" s="80">
        <v>3088143</v>
      </c>
      <c r="K42" s="65" t="s">
        <v>441</v>
      </c>
      <c r="L42" s="80">
        <v>-2437785</v>
      </c>
      <c r="N42" s="65" t="s">
        <v>441</v>
      </c>
      <c r="O42" s="80">
        <v>-2437785</v>
      </c>
      <c r="Q42" s="65" t="s">
        <v>441</v>
      </c>
      <c r="R42" s="80">
        <v>-2437785</v>
      </c>
      <c r="T42" s="65" t="s">
        <v>441</v>
      </c>
      <c r="U42" s="80">
        <v>-2437785</v>
      </c>
    </row>
    <row r="43" spans="2:21" x14ac:dyDescent="0.25">
      <c r="B43" s="65">
        <v>10805021</v>
      </c>
      <c r="C43" s="80">
        <v>2958883</v>
      </c>
      <c r="E43" s="65" t="s">
        <v>455</v>
      </c>
      <c r="F43" s="80">
        <v>2145350</v>
      </c>
      <c r="H43" s="65" t="s">
        <v>425</v>
      </c>
      <c r="I43" s="80">
        <v>4023915</v>
      </c>
      <c r="K43" s="65" t="s">
        <v>434</v>
      </c>
      <c r="L43" s="80">
        <v>-3110707</v>
      </c>
      <c r="N43" s="65" t="s">
        <v>434</v>
      </c>
      <c r="O43" s="80">
        <v>-3110707</v>
      </c>
      <c r="Q43" s="65" t="s">
        <v>434</v>
      </c>
      <c r="R43" s="80">
        <v>-3110707</v>
      </c>
      <c r="T43" s="65" t="s">
        <v>434</v>
      </c>
      <c r="U43" s="80">
        <v>-3110707</v>
      </c>
    </row>
    <row r="44" spans="2:21" x14ac:dyDescent="0.25">
      <c r="B44" s="65">
        <v>10820001</v>
      </c>
      <c r="C44" s="80">
        <v>0</v>
      </c>
      <c r="E44" s="65" t="s">
        <v>456</v>
      </c>
      <c r="F44" s="80">
        <v>17357</v>
      </c>
      <c r="H44" s="65" t="s">
        <v>447</v>
      </c>
      <c r="I44" s="80">
        <v>4676952</v>
      </c>
      <c r="K44" s="65" t="s">
        <v>433</v>
      </c>
      <c r="L44" s="80">
        <v>-4454594</v>
      </c>
      <c r="N44" s="65" t="s">
        <v>433</v>
      </c>
      <c r="O44" s="80">
        <v>-4454594</v>
      </c>
      <c r="Q44" s="65" t="s">
        <v>433</v>
      </c>
      <c r="R44" s="80">
        <v>-4454594</v>
      </c>
      <c r="T44" s="65" t="s">
        <v>433</v>
      </c>
      <c r="U44" s="80">
        <v>-4454594</v>
      </c>
    </row>
    <row r="45" spans="2:21" x14ac:dyDescent="0.25">
      <c r="B45" s="65">
        <v>10852001</v>
      </c>
      <c r="C45" s="80">
        <v>-2208703</v>
      </c>
      <c r="E45" s="65" t="s">
        <v>457</v>
      </c>
      <c r="F45" s="80">
        <v>814408</v>
      </c>
      <c r="H45" s="65" t="s">
        <v>458</v>
      </c>
      <c r="I45" s="80">
        <v>6344681</v>
      </c>
      <c r="K45" s="65" t="s">
        <v>429</v>
      </c>
      <c r="L45" s="80">
        <v>-4686024</v>
      </c>
      <c r="N45" s="65" t="s">
        <v>429</v>
      </c>
      <c r="O45" s="80">
        <v>-4686024</v>
      </c>
      <c r="Q45" s="65" t="s">
        <v>429</v>
      </c>
      <c r="R45" s="80">
        <v>-4686024</v>
      </c>
      <c r="T45" s="65" t="s">
        <v>429</v>
      </c>
      <c r="U45" s="80">
        <v>-4686024</v>
      </c>
    </row>
    <row r="46" spans="2:21" x14ac:dyDescent="0.25">
      <c r="B46" s="65">
        <v>10855001</v>
      </c>
      <c r="C46" s="80">
        <v>-1023708</v>
      </c>
      <c r="E46" s="65" t="s">
        <v>458</v>
      </c>
      <c r="F46" s="80">
        <v>6344681</v>
      </c>
      <c r="H46" s="65" t="s">
        <v>427</v>
      </c>
      <c r="I46" s="80">
        <v>7741972</v>
      </c>
      <c r="K46" s="65" t="s">
        <v>438</v>
      </c>
      <c r="L46" s="80">
        <v>-5487898</v>
      </c>
      <c r="N46" s="65" t="s">
        <v>438</v>
      </c>
      <c r="O46" s="80">
        <v>-5487898</v>
      </c>
      <c r="Q46" s="65" t="s">
        <v>438</v>
      </c>
      <c r="R46" s="80">
        <v>-5487898</v>
      </c>
      <c r="T46" s="65" t="s">
        <v>438</v>
      </c>
      <c r="U46" s="80">
        <v>-5487898</v>
      </c>
    </row>
    <row r="47" spans="2:21" x14ac:dyDescent="0.25">
      <c r="B47" s="65">
        <v>10855002</v>
      </c>
      <c r="C47" s="80">
        <v>-1453613</v>
      </c>
      <c r="E47" s="65" t="s">
        <v>459</v>
      </c>
      <c r="F47" s="80">
        <v>-326363</v>
      </c>
      <c r="H47" s="65" t="s">
        <v>424</v>
      </c>
      <c r="I47" s="80">
        <v>9152198</v>
      </c>
      <c r="K47" s="65" t="s">
        <v>432</v>
      </c>
      <c r="L47" s="80">
        <v>-6061619</v>
      </c>
      <c r="N47" s="65" t="s">
        <v>432</v>
      </c>
      <c r="O47" s="80">
        <v>-6061619</v>
      </c>
      <c r="Q47" s="65" t="s">
        <v>432</v>
      </c>
      <c r="R47" s="80">
        <v>-6061619</v>
      </c>
      <c r="T47" s="65" t="s">
        <v>432</v>
      </c>
      <c r="U47" s="80">
        <v>-6061619</v>
      </c>
    </row>
    <row r="48" spans="2:21" x14ac:dyDescent="0.25">
      <c r="B48" s="65">
        <v>10903015</v>
      </c>
      <c r="C48" s="80">
        <v>992861</v>
      </c>
      <c r="E48" s="65" t="s">
        <v>460</v>
      </c>
      <c r="F48" s="80">
        <v>0</v>
      </c>
      <c r="H48" s="65" t="s">
        <v>443</v>
      </c>
      <c r="I48" s="80">
        <v>25619147</v>
      </c>
      <c r="K48" s="65" t="s">
        <v>453</v>
      </c>
      <c r="L48" s="80">
        <v>-41955388</v>
      </c>
      <c r="N48" s="65" t="s">
        <v>453</v>
      </c>
      <c r="O48" s="80">
        <v>-41955388</v>
      </c>
      <c r="Q48" s="65" t="s">
        <v>453</v>
      </c>
      <c r="R48" s="80">
        <v>-41955388</v>
      </c>
      <c r="T48" s="65" t="s">
        <v>453</v>
      </c>
      <c r="U48" s="80">
        <v>-41955388</v>
      </c>
    </row>
    <row r="49" spans="2:21" x14ac:dyDescent="0.25">
      <c r="B49" s="65">
        <v>10904503</v>
      </c>
      <c r="C49" s="80">
        <v>105601</v>
      </c>
    </row>
    <row r="50" spans="2:21" x14ac:dyDescent="0.25">
      <c r="B50" s="65">
        <v>20103005</v>
      </c>
      <c r="C50" s="80">
        <v>0</v>
      </c>
      <c r="N50" s="83">
        <f>MAX(O11:O48)</f>
        <v>25619147</v>
      </c>
      <c r="O50" s="84" t="s">
        <v>467</v>
      </c>
      <c r="Q50" s="83">
        <f>MIN(R11:R48)</f>
        <v>-41955388</v>
      </c>
      <c r="R50" s="84" t="s">
        <v>468</v>
      </c>
      <c r="T50" s="83">
        <f>AVERAGE(U11:U48)</f>
        <v>0</v>
      </c>
      <c r="U50" s="84" t="s">
        <v>470</v>
      </c>
    </row>
    <row r="51" spans="2:21" x14ac:dyDescent="0.25">
      <c r="B51" s="65">
        <v>20104068</v>
      </c>
      <c r="C51" s="80">
        <v>0</v>
      </c>
    </row>
    <row r="52" spans="2:21" x14ac:dyDescent="0.25">
      <c r="B52" s="65">
        <v>20104968</v>
      </c>
      <c r="C52" s="80">
        <v>0</v>
      </c>
    </row>
    <row r="53" spans="2:21" x14ac:dyDescent="0.25">
      <c r="B53" s="65">
        <v>20201068</v>
      </c>
      <c r="C53" s="80">
        <v>0</v>
      </c>
    </row>
    <row r="54" spans="2:21" x14ac:dyDescent="0.25">
      <c r="B54" s="65">
        <v>20206000</v>
      </c>
      <c r="C54" s="80">
        <v>0</v>
      </c>
    </row>
    <row r="55" spans="2:21" x14ac:dyDescent="0.25">
      <c r="B55" s="65">
        <v>20206004</v>
      </c>
      <c r="C55" s="80">
        <v>-2918</v>
      </c>
    </row>
    <row r="56" spans="2:21" x14ac:dyDescent="0.25">
      <c r="B56" s="65">
        <v>20206038</v>
      </c>
      <c r="C56" s="80">
        <v>0</v>
      </c>
    </row>
    <row r="57" spans="2:21" x14ac:dyDescent="0.25">
      <c r="B57" s="65">
        <v>20206040</v>
      </c>
      <c r="C57" s="80">
        <v>0</v>
      </c>
    </row>
    <row r="58" spans="2:21" x14ac:dyDescent="0.25">
      <c r="B58" s="65">
        <v>20206041</v>
      </c>
      <c r="C58" s="80">
        <v>0</v>
      </c>
    </row>
    <row r="59" spans="2:21" x14ac:dyDescent="0.25">
      <c r="B59" s="65">
        <v>20206090</v>
      </c>
      <c r="C59" s="80">
        <v>320</v>
      </c>
    </row>
    <row r="60" spans="2:21" x14ac:dyDescent="0.25">
      <c r="B60" s="65">
        <v>20207013</v>
      </c>
      <c r="C60" s="80">
        <v>-1981567</v>
      </c>
    </row>
    <row r="61" spans="2:21" x14ac:dyDescent="0.25">
      <c r="B61" s="65">
        <v>20207015</v>
      </c>
      <c r="C61" s="80">
        <v>0</v>
      </c>
    </row>
    <row r="62" spans="2:21" x14ac:dyDescent="0.25">
      <c r="B62" s="65">
        <v>20208010</v>
      </c>
      <c r="C62" s="80">
        <v>-779939</v>
      </c>
    </row>
    <row r="63" spans="2:21" x14ac:dyDescent="0.25">
      <c r="B63" s="65">
        <v>20208011</v>
      </c>
      <c r="C63" s="80">
        <v>-92093</v>
      </c>
    </row>
    <row r="64" spans="2:21" x14ac:dyDescent="0.25">
      <c r="B64" s="65">
        <v>20208012</v>
      </c>
      <c r="C64" s="80">
        <v>0</v>
      </c>
    </row>
    <row r="65" spans="2:3" x14ac:dyDescent="0.25">
      <c r="B65" s="65">
        <v>20208016</v>
      </c>
      <c r="C65" s="80">
        <v>-2137692</v>
      </c>
    </row>
    <row r="66" spans="2:3" x14ac:dyDescent="0.25">
      <c r="B66" s="65">
        <v>20208032</v>
      </c>
      <c r="C66" s="80">
        <v>-486692</v>
      </c>
    </row>
    <row r="67" spans="2:3" x14ac:dyDescent="0.25">
      <c r="B67" s="65">
        <v>20208033</v>
      </c>
      <c r="C67" s="80">
        <v>0</v>
      </c>
    </row>
    <row r="68" spans="2:3" x14ac:dyDescent="0.25">
      <c r="B68" s="65">
        <v>20208050</v>
      </c>
      <c r="C68" s="80">
        <v>0</v>
      </c>
    </row>
    <row r="69" spans="2:3" x14ac:dyDescent="0.25">
      <c r="B69" s="65">
        <v>20208051</v>
      </c>
      <c r="C69" s="80">
        <v>-426727</v>
      </c>
    </row>
    <row r="70" spans="2:3" x14ac:dyDescent="0.25">
      <c r="B70" s="65">
        <v>20209001</v>
      </c>
      <c r="C70" s="80">
        <v>0</v>
      </c>
    </row>
    <row r="71" spans="2:3" x14ac:dyDescent="0.25">
      <c r="B71" s="65">
        <v>20209045</v>
      </c>
      <c r="C71" s="80">
        <v>0</v>
      </c>
    </row>
    <row r="72" spans="2:3" x14ac:dyDescent="0.25">
      <c r="B72" s="65">
        <v>20209058</v>
      </c>
      <c r="C72" s="80">
        <v>-65443</v>
      </c>
    </row>
    <row r="73" spans="2:3" x14ac:dyDescent="0.25">
      <c r="B73" s="65">
        <v>20209060</v>
      </c>
      <c r="C73" s="80">
        <v>-26995</v>
      </c>
    </row>
    <row r="74" spans="2:3" x14ac:dyDescent="0.25">
      <c r="B74" s="65">
        <v>20209062</v>
      </c>
      <c r="C74" s="80">
        <v>-8576</v>
      </c>
    </row>
    <row r="75" spans="2:3" x14ac:dyDescent="0.25">
      <c r="B75" s="65">
        <v>20209063</v>
      </c>
      <c r="C75" s="80">
        <v>-9471</v>
      </c>
    </row>
    <row r="76" spans="2:3" x14ac:dyDescent="0.25">
      <c r="B76" s="65">
        <v>20209065</v>
      </c>
      <c r="C76" s="80">
        <v>-779</v>
      </c>
    </row>
    <row r="77" spans="2:3" x14ac:dyDescent="0.25">
      <c r="B77" s="65">
        <v>20209066</v>
      </c>
      <c r="C77" s="80">
        <v>0</v>
      </c>
    </row>
    <row r="78" spans="2:3" x14ac:dyDescent="0.25">
      <c r="B78" s="65">
        <v>20209069</v>
      </c>
      <c r="C78" s="80">
        <v>-10335</v>
      </c>
    </row>
    <row r="79" spans="2:3" x14ac:dyDescent="0.25">
      <c r="B79" s="65">
        <v>20209070</v>
      </c>
      <c r="C79" s="80">
        <v>0</v>
      </c>
    </row>
    <row r="80" spans="2:3" x14ac:dyDescent="0.25">
      <c r="B80" s="65">
        <v>20209071</v>
      </c>
      <c r="C80" s="80">
        <v>-5152</v>
      </c>
    </row>
    <row r="81" spans="2:3" x14ac:dyDescent="0.25">
      <c r="B81" s="65">
        <v>20209078</v>
      </c>
      <c r="C81" s="80">
        <v>0</v>
      </c>
    </row>
    <row r="82" spans="2:3" x14ac:dyDescent="0.25">
      <c r="B82" s="65">
        <v>20209081</v>
      </c>
      <c r="C82" s="80">
        <v>0</v>
      </c>
    </row>
    <row r="83" spans="2:3" x14ac:dyDescent="0.25">
      <c r="B83" s="65">
        <v>20209140</v>
      </c>
      <c r="C83" s="80">
        <v>0</v>
      </c>
    </row>
    <row r="84" spans="2:3" x14ac:dyDescent="0.25">
      <c r="B84" s="65">
        <v>20209227</v>
      </c>
      <c r="C84" s="80">
        <v>0</v>
      </c>
    </row>
    <row r="85" spans="2:3" x14ac:dyDescent="0.25">
      <c r="B85" s="65">
        <v>20209242</v>
      </c>
      <c r="C85" s="80">
        <v>-27560</v>
      </c>
    </row>
    <row r="86" spans="2:3" x14ac:dyDescent="0.25">
      <c r="B86" s="65">
        <v>20210000</v>
      </c>
      <c r="C86" s="80">
        <v>0</v>
      </c>
    </row>
    <row r="87" spans="2:3" x14ac:dyDescent="0.25">
      <c r="B87" s="65">
        <v>20211000</v>
      </c>
      <c r="C87" s="80">
        <v>-2119099</v>
      </c>
    </row>
    <row r="88" spans="2:3" x14ac:dyDescent="0.25">
      <c r="B88" s="65">
        <v>20211201</v>
      </c>
      <c r="C88" s="80">
        <v>-1138162</v>
      </c>
    </row>
    <row r="89" spans="2:3" x14ac:dyDescent="0.25">
      <c r="B89" s="65">
        <v>20211203</v>
      </c>
      <c r="C89" s="80">
        <v>0</v>
      </c>
    </row>
    <row r="90" spans="2:3" x14ac:dyDescent="0.25">
      <c r="B90" s="65">
        <v>20211208</v>
      </c>
      <c r="C90" s="80">
        <v>0</v>
      </c>
    </row>
    <row r="91" spans="2:3" x14ac:dyDescent="0.25">
      <c r="B91" s="65">
        <v>20211901</v>
      </c>
      <c r="C91" s="80">
        <v>9700</v>
      </c>
    </row>
    <row r="92" spans="2:3" x14ac:dyDescent="0.25">
      <c r="B92" s="65">
        <v>20211903</v>
      </c>
      <c r="C92" s="80">
        <v>0</v>
      </c>
    </row>
    <row r="93" spans="2:3" x14ac:dyDescent="0.25">
      <c r="B93" s="65">
        <v>20211908</v>
      </c>
      <c r="C93" s="80">
        <v>0</v>
      </c>
    </row>
    <row r="94" spans="2:3" x14ac:dyDescent="0.25">
      <c r="B94" s="65">
        <v>20211999</v>
      </c>
      <c r="C94" s="80">
        <v>-5078</v>
      </c>
    </row>
    <row r="95" spans="2:3" x14ac:dyDescent="0.25">
      <c r="B95" s="65">
        <v>20213000</v>
      </c>
      <c r="C95" s="80">
        <v>-1178693</v>
      </c>
    </row>
    <row r="96" spans="2:3" x14ac:dyDescent="0.25">
      <c r="B96" s="65">
        <v>20213001</v>
      </c>
      <c r="C96" s="80">
        <v>-23188</v>
      </c>
    </row>
    <row r="97" spans="2:3" x14ac:dyDescent="0.25">
      <c r="B97" s="65">
        <v>20213012</v>
      </c>
      <c r="C97" s="80">
        <v>-1730</v>
      </c>
    </row>
    <row r="98" spans="2:3" x14ac:dyDescent="0.25">
      <c r="B98" s="65">
        <v>20213994</v>
      </c>
      <c r="C98" s="80">
        <v>0</v>
      </c>
    </row>
    <row r="99" spans="2:3" x14ac:dyDescent="0.25">
      <c r="B99" s="65">
        <v>20213996</v>
      </c>
      <c r="C99" s="80">
        <v>-43</v>
      </c>
    </row>
    <row r="100" spans="2:3" x14ac:dyDescent="0.25">
      <c r="B100" s="65">
        <v>20213999</v>
      </c>
      <c r="C100" s="80">
        <v>1699</v>
      </c>
    </row>
    <row r="101" spans="2:3" x14ac:dyDescent="0.25">
      <c r="B101" s="65">
        <v>20214000</v>
      </c>
      <c r="C101" s="80">
        <v>0</v>
      </c>
    </row>
    <row r="102" spans="2:3" x14ac:dyDescent="0.25">
      <c r="B102" s="65">
        <v>20301000</v>
      </c>
      <c r="C102" s="80">
        <v>-3110707</v>
      </c>
    </row>
    <row r="103" spans="2:3" x14ac:dyDescent="0.25">
      <c r="B103" s="65">
        <v>20401068</v>
      </c>
      <c r="C103" s="80">
        <v>0</v>
      </c>
    </row>
    <row r="104" spans="2:3" x14ac:dyDescent="0.25">
      <c r="B104" s="65">
        <v>20401968</v>
      </c>
      <c r="C104" s="80">
        <v>0</v>
      </c>
    </row>
    <row r="105" spans="2:3" x14ac:dyDescent="0.25">
      <c r="B105" s="65">
        <v>20501011</v>
      </c>
      <c r="C105" s="80">
        <v>-98779</v>
      </c>
    </row>
    <row r="106" spans="2:3" x14ac:dyDescent="0.25">
      <c r="B106" s="65">
        <v>30101000</v>
      </c>
      <c r="C106" s="80">
        <v>-1795000</v>
      </c>
    </row>
    <row r="107" spans="2:3" x14ac:dyDescent="0.25">
      <c r="B107" s="65">
        <v>30201000</v>
      </c>
      <c r="C107" s="80">
        <v>-1162931</v>
      </c>
    </row>
    <row r="108" spans="2:3" x14ac:dyDescent="0.25">
      <c r="B108" s="65">
        <v>30203018</v>
      </c>
      <c r="C108" s="80">
        <v>-460720</v>
      </c>
    </row>
    <row r="109" spans="2:3" x14ac:dyDescent="0.25">
      <c r="B109" s="65">
        <v>30203095</v>
      </c>
      <c r="C109" s="80">
        <v>-4800161</v>
      </c>
    </row>
    <row r="110" spans="2:3" x14ac:dyDescent="0.25">
      <c r="B110" s="65">
        <v>30205004</v>
      </c>
      <c r="C110" s="80">
        <v>935914</v>
      </c>
    </row>
    <row r="111" spans="2:3" x14ac:dyDescent="0.25">
      <c r="B111" s="65">
        <v>30207012</v>
      </c>
      <c r="C111" s="80">
        <v>0</v>
      </c>
    </row>
    <row r="112" spans="2:3" x14ac:dyDescent="0.25">
      <c r="B112" s="65">
        <v>40113008</v>
      </c>
      <c r="C112" s="80">
        <v>0</v>
      </c>
    </row>
    <row r="113" spans="2:3" x14ac:dyDescent="0.25">
      <c r="B113" s="65">
        <v>40113009</v>
      </c>
      <c r="C113" s="80">
        <v>0</v>
      </c>
    </row>
    <row r="114" spans="2:3" x14ac:dyDescent="0.25">
      <c r="B114" s="65">
        <v>45303005</v>
      </c>
      <c r="C114" s="80">
        <v>-363462</v>
      </c>
    </row>
    <row r="115" spans="2:3" x14ac:dyDescent="0.25">
      <c r="B115" s="65">
        <v>45304010</v>
      </c>
      <c r="C115" s="80">
        <v>-10</v>
      </c>
    </row>
    <row r="116" spans="2:3" x14ac:dyDescent="0.25">
      <c r="B116" s="65">
        <v>45401002</v>
      </c>
      <c r="C116" s="80">
        <v>-570321</v>
      </c>
    </row>
    <row r="117" spans="2:3" x14ac:dyDescent="0.25">
      <c r="B117" s="65">
        <v>45401003</v>
      </c>
      <c r="C117" s="80">
        <v>-30065</v>
      </c>
    </row>
    <row r="118" spans="2:3" x14ac:dyDescent="0.25">
      <c r="B118" s="65">
        <v>45401004</v>
      </c>
      <c r="C118" s="80">
        <v>0</v>
      </c>
    </row>
    <row r="119" spans="2:3" x14ac:dyDescent="0.25">
      <c r="B119" s="65">
        <v>45401061</v>
      </c>
      <c r="C119" s="80">
        <v>-261291</v>
      </c>
    </row>
    <row r="120" spans="2:3" x14ac:dyDescent="0.25">
      <c r="B120" s="65">
        <v>45401063</v>
      </c>
      <c r="C120" s="80">
        <v>0</v>
      </c>
    </row>
    <row r="121" spans="2:3" x14ac:dyDescent="0.25">
      <c r="B121" s="65">
        <v>45401093</v>
      </c>
      <c r="C121" s="80">
        <v>0</v>
      </c>
    </row>
    <row r="122" spans="2:3" x14ac:dyDescent="0.25">
      <c r="B122" s="65">
        <v>45401156</v>
      </c>
      <c r="C122" s="80">
        <v>0</v>
      </c>
    </row>
    <row r="123" spans="2:3" x14ac:dyDescent="0.25">
      <c r="B123" s="65">
        <v>45401205</v>
      </c>
      <c r="C123" s="80">
        <v>0</v>
      </c>
    </row>
    <row r="124" spans="2:3" x14ac:dyDescent="0.25">
      <c r="B124" s="65">
        <v>45401240</v>
      </c>
      <c r="C124" s="80">
        <v>-70406</v>
      </c>
    </row>
    <row r="125" spans="2:3" x14ac:dyDescent="0.25">
      <c r="B125" s="65">
        <v>45401241</v>
      </c>
      <c r="C125" s="80">
        <v>-1433</v>
      </c>
    </row>
    <row r="126" spans="2:3" x14ac:dyDescent="0.25">
      <c r="B126" s="65">
        <v>45401243</v>
      </c>
      <c r="C126" s="80">
        <v>-3280</v>
      </c>
    </row>
    <row r="127" spans="2:3" x14ac:dyDescent="0.25">
      <c r="B127" s="65">
        <v>45402002</v>
      </c>
      <c r="C127" s="80">
        <v>-320312</v>
      </c>
    </row>
    <row r="128" spans="2:3" x14ac:dyDescent="0.25">
      <c r="B128" s="65">
        <v>45402003</v>
      </c>
      <c r="C128" s="80">
        <v>0</v>
      </c>
    </row>
    <row r="129" spans="2:3" x14ac:dyDescent="0.25">
      <c r="B129" s="65">
        <v>45402061</v>
      </c>
      <c r="C129" s="80">
        <v>-493339</v>
      </c>
    </row>
    <row r="130" spans="2:3" x14ac:dyDescent="0.25">
      <c r="B130" s="65">
        <v>45402063</v>
      </c>
      <c r="C130" s="80">
        <v>0</v>
      </c>
    </row>
    <row r="131" spans="2:3" x14ac:dyDescent="0.25">
      <c r="B131" s="65">
        <v>45402093</v>
      </c>
      <c r="C131" s="80">
        <v>0</v>
      </c>
    </row>
    <row r="132" spans="2:3" x14ac:dyDescent="0.25">
      <c r="B132" s="65">
        <v>45402156</v>
      </c>
      <c r="C132" s="80">
        <v>0</v>
      </c>
    </row>
    <row r="133" spans="2:3" x14ac:dyDescent="0.25">
      <c r="B133" s="65">
        <v>45402205</v>
      </c>
      <c r="C133" s="80">
        <v>0</v>
      </c>
    </row>
    <row r="134" spans="2:3" x14ac:dyDescent="0.25">
      <c r="B134" s="65">
        <v>45402241</v>
      </c>
      <c r="C134" s="80">
        <v>-681104</v>
      </c>
    </row>
    <row r="135" spans="2:3" x14ac:dyDescent="0.25">
      <c r="B135" s="65">
        <v>45402243</v>
      </c>
      <c r="C135" s="80">
        <v>-6234</v>
      </c>
    </row>
    <row r="136" spans="2:3" x14ac:dyDescent="0.25">
      <c r="B136" s="65">
        <v>45503043</v>
      </c>
      <c r="C136" s="80">
        <v>-116915</v>
      </c>
    </row>
    <row r="137" spans="2:3" x14ac:dyDescent="0.25">
      <c r="B137" s="65">
        <v>51001000</v>
      </c>
      <c r="C137" s="80">
        <v>7984571</v>
      </c>
    </row>
    <row r="138" spans="2:3" x14ac:dyDescent="0.25">
      <c r="B138" s="65">
        <v>51001001</v>
      </c>
      <c r="C138" s="80">
        <v>0</v>
      </c>
    </row>
    <row r="139" spans="2:3" x14ac:dyDescent="0.25">
      <c r="B139" s="65">
        <v>51001003</v>
      </c>
      <c r="C139" s="80">
        <v>126075</v>
      </c>
    </row>
    <row r="140" spans="2:3" x14ac:dyDescent="0.25">
      <c r="B140" s="65">
        <v>51001006</v>
      </c>
      <c r="C140" s="80">
        <v>138971</v>
      </c>
    </row>
    <row r="141" spans="2:3" x14ac:dyDescent="0.25">
      <c r="B141" s="65">
        <v>51001022</v>
      </c>
      <c r="C141" s="80">
        <v>930514</v>
      </c>
    </row>
    <row r="142" spans="2:3" x14ac:dyDescent="0.25">
      <c r="B142" s="65">
        <v>51001023</v>
      </c>
      <c r="C142" s="80">
        <v>10416</v>
      </c>
    </row>
    <row r="143" spans="2:3" x14ac:dyDescent="0.25">
      <c r="B143" s="65">
        <v>51001024</v>
      </c>
      <c r="C143" s="80">
        <v>2480592</v>
      </c>
    </row>
    <row r="144" spans="2:3" x14ac:dyDescent="0.25">
      <c r="B144" s="65">
        <v>51001025</v>
      </c>
      <c r="C144" s="80">
        <v>701819</v>
      </c>
    </row>
    <row r="145" spans="2:3" x14ac:dyDescent="0.25">
      <c r="B145" s="65">
        <v>51001028</v>
      </c>
      <c r="C145" s="80">
        <v>9808</v>
      </c>
    </row>
    <row r="146" spans="2:3" x14ac:dyDescent="0.25">
      <c r="B146" s="65">
        <v>51001029</v>
      </c>
      <c r="C146" s="80">
        <v>0</v>
      </c>
    </row>
    <row r="147" spans="2:3" x14ac:dyDescent="0.25">
      <c r="B147" s="65">
        <v>51001032</v>
      </c>
      <c r="C147" s="80">
        <v>19860</v>
      </c>
    </row>
    <row r="148" spans="2:3" x14ac:dyDescent="0.25">
      <c r="B148" s="65">
        <v>51001033</v>
      </c>
      <c r="C148" s="80">
        <v>5915</v>
      </c>
    </row>
    <row r="149" spans="2:3" x14ac:dyDescent="0.25">
      <c r="B149" s="65">
        <v>51001038</v>
      </c>
      <c r="C149" s="80">
        <v>0</v>
      </c>
    </row>
    <row r="150" spans="2:3" x14ac:dyDescent="0.25">
      <c r="B150" s="65">
        <v>51001043</v>
      </c>
      <c r="C150" s="80">
        <v>0</v>
      </c>
    </row>
    <row r="151" spans="2:3" x14ac:dyDescent="0.25">
      <c r="B151" s="65">
        <v>51001879</v>
      </c>
      <c r="C151" s="80">
        <v>0</v>
      </c>
    </row>
    <row r="152" spans="2:3" x14ac:dyDescent="0.25">
      <c r="B152" s="65">
        <v>51002000</v>
      </c>
      <c r="C152" s="80">
        <v>763582</v>
      </c>
    </row>
    <row r="153" spans="2:3" x14ac:dyDescent="0.25">
      <c r="B153" s="65">
        <v>51002002</v>
      </c>
      <c r="C153" s="80">
        <v>84215</v>
      </c>
    </row>
    <row r="154" spans="2:3" x14ac:dyDescent="0.25">
      <c r="B154" s="65">
        <v>51002003</v>
      </c>
      <c r="C154" s="80">
        <v>731835</v>
      </c>
    </row>
    <row r="155" spans="2:3" x14ac:dyDescent="0.25">
      <c r="B155" s="65">
        <v>51002017</v>
      </c>
      <c r="C155" s="80">
        <v>17026</v>
      </c>
    </row>
    <row r="156" spans="2:3" x14ac:dyDescent="0.25">
      <c r="B156" s="65">
        <v>51002018</v>
      </c>
      <c r="C156" s="80">
        <v>827451</v>
      </c>
    </row>
    <row r="157" spans="2:3" x14ac:dyDescent="0.25">
      <c r="B157" s="65">
        <v>51002019</v>
      </c>
      <c r="C157" s="80">
        <v>1978430</v>
      </c>
    </row>
    <row r="158" spans="2:3" x14ac:dyDescent="0.25">
      <c r="B158" s="65">
        <v>51002020</v>
      </c>
      <c r="C158" s="80">
        <v>1316485</v>
      </c>
    </row>
    <row r="159" spans="2:3" x14ac:dyDescent="0.25">
      <c r="B159" s="65">
        <v>51002022</v>
      </c>
      <c r="C159" s="80">
        <v>195396</v>
      </c>
    </row>
    <row r="160" spans="2:3" x14ac:dyDescent="0.25">
      <c r="B160" s="65">
        <v>51002023</v>
      </c>
      <c r="C160" s="80">
        <v>84263</v>
      </c>
    </row>
    <row r="161" spans="2:3" x14ac:dyDescent="0.25">
      <c r="B161" s="65">
        <v>51002024</v>
      </c>
      <c r="C161" s="80">
        <v>1361</v>
      </c>
    </row>
    <row r="162" spans="2:3" x14ac:dyDescent="0.25">
      <c r="B162" s="65">
        <v>51002025</v>
      </c>
      <c r="C162" s="80">
        <v>8024</v>
      </c>
    </row>
    <row r="163" spans="2:3" x14ac:dyDescent="0.25">
      <c r="B163" s="65">
        <v>51002026</v>
      </c>
      <c r="C163" s="80">
        <v>43</v>
      </c>
    </row>
    <row r="164" spans="2:3" x14ac:dyDescent="0.25">
      <c r="B164" s="65">
        <v>51002027</v>
      </c>
      <c r="C164" s="80">
        <v>82935</v>
      </c>
    </row>
    <row r="165" spans="2:3" x14ac:dyDescent="0.25">
      <c r="B165" s="65">
        <v>51002028</v>
      </c>
      <c r="C165" s="80">
        <v>1361</v>
      </c>
    </row>
    <row r="166" spans="2:3" x14ac:dyDescent="0.25">
      <c r="B166" s="65">
        <v>51002029</v>
      </c>
      <c r="C166" s="80">
        <v>412486</v>
      </c>
    </row>
    <row r="167" spans="2:3" x14ac:dyDescent="0.25">
      <c r="B167" s="65">
        <v>51002030</v>
      </c>
      <c r="C167" s="80">
        <v>53149</v>
      </c>
    </row>
    <row r="168" spans="2:3" x14ac:dyDescent="0.25">
      <c r="B168" s="65">
        <v>51002031</v>
      </c>
      <c r="C168" s="80">
        <v>375240</v>
      </c>
    </row>
    <row r="169" spans="2:3" x14ac:dyDescent="0.25">
      <c r="B169" s="65">
        <v>51002032</v>
      </c>
      <c r="C169" s="80">
        <v>548</v>
      </c>
    </row>
    <row r="170" spans="2:3" x14ac:dyDescent="0.25">
      <c r="B170" s="65">
        <v>51002033</v>
      </c>
      <c r="C170" s="80">
        <v>610123</v>
      </c>
    </row>
    <row r="171" spans="2:3" x14ac:dyDescent="0.25">
      <c r="B171" s="65">
        <v>51002034</v>
      </c>
      <c r="C171" s="80">
        <v>150893</v>
      </c>
    </row>
    <row r="172" spans="2:3" x14ac:dyDescent="0.25">
      <c r="B172" s="65">
        <v>51002035</v>
      </c>
      <c r="C172" s="80">
        <v>2005166</v>
      </c>
    </row>
    <row r="173" spans="2:3" x14ac:dyDescent="0.25">
      <c r="B173" s="65">
        <v>51002036</v>
      </c>
      <c r="C173" s="80">
        <v>166871</v>
      </c>
    </row>
    <row r="174" spans="2:3" x14ac:dyDescent="0.25">
      <c r="B174" s="65">
        <v>51002039</v>
      </c>
      <c r="C174" s="80">
        <v>7253</v>
      </c>
    </row>
    <row r="175" spans="2:3" x14ac:dyDescent="0.25">
      <c r="B175" s="65">
        <v>51002040</v>
      </c>
      <c r="C175" s="80">
        <v>0</v>
      </c>
    </row>
    <row r="176" spans="2:3" x14ac:dyDescent="0.25">
      <c r="B176" s="65">
        <v>51002041</v>
      </c>
      <c r="C176" s="80">
        <v>715039</v>
      </c>
    </row>
    <row r="177" spans="2:3" x14ac:dyDescent="0.25">
      <c r="B177" s="65">
        <v>51002042</v>
      </c>
      <c r="C177" s="80">
        <v>70850</v>
      </c>
    </row>
    <row r="178" spans="2:3" x14ac:dyDescent="0.25">
      <c r="B178" s="65">
        <v>51002043</v>
      </c>
      <c r="C178" s="80">
        <v>727</v>
      </c>
    </row>
    <row r="179" spans="2:3" x14ac:dyDescent="0.25">
      <c r="B179" s="65">
        <v>51002044</v>
      </c>
      <c r="C179" s="80">
        <v>-358650</v>
      </c>
    </row>
    <row r="180" spans="2:3" x14ac:dyDescent="0.25">
      <c r="B180" s="65">
        <v>51002045</v>
      </c>
      <c r="C180" s="80">
        <v>-229484</v>
      </c>
    </row>
    <row r="181" spans="2:3" x14ac:dyDescent="0.25">
      <c r="B181" s="65">
        <v>51002046</v>
      </c>
      <c r="C181" s="80">
        <v>-25630</v>
      </c>
    </row>
    <row r="182" spans="2:3" x14ac:dyDescent="0.25">
      <c r="B182" s="65">
        <v>51002087</v>
      </c>
      <c r="C182" s="80">
        <v>44381</v>
      </c>
    </row>
    <row r="183" spans="2:3" x14ac:dyDescent="0.25">
      <c r="B183" s="65">
        <v>51002088</v>
      </c>
      <c r="C183" s="80">
        <v>488093</v>
      </c>
    </row>
    <row r="184" spans="2:3" x14ac:dyDescent="0.25">
      <c r="B184" s="65">
        <v>51002089</v>
      </c>
      <c r="C184" s="80">
        <v>0</v>
      </c>
    </row>
    <row r="185" spans="2:3" x14ac:dyDescent="0.25">
      <c r="B185" s="65">
        <v>51003001</v>
      </c>
      <c r="C185" s="80">
        <v>98337</v>
      </c>
    </row>
    <row r="186" spans="2:3" x14ac:dyDescent="0.25">
      <c r="B186" s="65">
        <v>51003002</v>
      </c>
      <c r="C186" s="80">
        <v>46251</v>
      </c>
    </row>
    <row r="187" spans="2:3" x14ac:dyDescent="0.25">
      <c r="B187" s="65">
        <v>51003003</v>
      </c>
      <c r="C187" s="80">
        <v>43024</v>
      </c>
    </row>
    <row r="188" spans="2:3" x14ac:dyDescent="0.25">
      <c r="B188" s="65">
        <v>51003004</v>
      </c>
      <c r="C188" s="80">
        <v>1122050</v>
      </c>
    </row>
    <row r="189" spans="2:3" x14ac:dyDescent="0.25">
      <c r="B189" s="65">
        <v>51003005</v>
      </c>
      <c r="C189" s="80">
        <v>339599</v>
      </c>
    </row>
    <row r="190" spans="2:3" x14ac:dyDescent="0.25">
      <c r="B190" s="65">
        <v>51003006</v>
      </c>
      <c r="C190" s="80">
        <v>9554</v>
      </c>
    </row>
    <row r="191" spans="2:3" x14ac:dyDescent="0.25">
      <c r="B191" s="65">
        <v>51003007</v>
      </c>
      <c r="C191" s="80">
        <v>6370</v>
      </c>
    </row>
    <row r="192" spans="2:3" x14ac:dyDescent="0.25">
      <c r="B192" s="65">
        <v>51003027</v>
      </c>
      <c r="C192" s="80">
        <v>96022</v>
      </c>
    </row>
    <row r="193" spans="2:3" x14ac:dyDescent="0.25">
      <c r="B193" s="65">
        <v>51003028</v>
      </c>
      <c r="C193" s="80">
        <v>22512</v>
      </c>
    </row>
    <row r="194" spans="2:3" x14ac:dyDescent="0.25">
      <c r="B194" s="65">
        <v>51003029</v>
      </c>
      <c r="C194" s="80">
        <v>13766</v>
      </c>
    </row>
    <row r="195" spans="2:3" x14ac:dyDescent="0.25">
      <c r="B195" s="65">
        <v>51003030</v>
      </c>
      <c r="C195" s="80">
        <v>2607</v>
      </c>
    </row>
    <row r="196" spans="2:3" x14ac:dyDescent="0.25">
      <c r="B196" s="65">
        <v>51003031</v>
      </c>
      <c r="C196" s="80">
        <v>183725</v>
      </c>
    </row>
    <row r="197" spans="2:3" x14ac:dyDescent="0.25">
      <c r="B197" s="65">
        <v>51003032</v>
      </c>
      <c r="C197" s="80">
        <v>42636</v>
      </c>
    </row>
    <row r="198" spans="2:3" x14ac:dyDescent="0.25">
      <c r="B198" s="65">
        <v>51003033</v>
      </c>
      <c r="C198" s="80">
        <v>265573</v>
      </c>
    </row>
    <row r="199" spans="2:3" x14ac:dyDescent="0.25">
      <c r="B199" s="65">
        <v>51003034</v>
      </c>
      <c r="C199" s="80">
        <v>62200</v>
      </c>
    </row>
    <row r="200" spans="2:3" x14ac:dyDescent="0.25">
      <c r="B200" s="65">
        <v>51003035</v>
      </c>
      <c r="C200" s="80">
        <v>114498</v>
      </c>
    </row>
    <row r="201" spans="2:3" x14ac:dyDescent="0.25">
      <c r="B201" s="65">
        <v>51003036</v>
      </c>
      <c r="C201" s="80">
        <v>20822</v>
      </c>
    </row>
    <row r="202" spans="2:3" x14ac:dyDescent="0.25">
      <c r="B202" s="65">
        <v>51003037</v>
      </c>
      <c r="C202" s="80">
        <v>60397</v>
      </c>
    </row>
    <row r="203" spans="2:3" x14ac:dyDescent="0.25">
      <c r="B203" s="65">
        <v>51003038</v>
      </c>
      <c r="C203" s="80">
        <v>15216</v>
      </c>
    </row>
    <row r="204" spans="2:3" x14ac:dyDescent="0.25">
      <c r="B204" s="65">
        <v>51003039</v>
      </c>
      <c r="C204" s="80">
        <v>40268</v>
      </c>
    </row>
    <row r="205" spans="2:3" x14ac:dyDescent="0.25">
      <c r="B205" s="65">
        <v>51003040</v>
      </c>
      <c r="C205" s="80">
        <v>10144</v>
      </c>
    </row>
    <row r="206" spans="2:3" x14ac:dyDescent="0.25">
      <c r="B206" s="65">
        <v>51003041</v>
      </c>
      <c r="C206" s="80">
        <v>15573</v>
      </c>
    </row>
    <row r="207" spans="2:3" x14ac:dyDescent="0.25">
      <c r="B207" s="65">
        <v>51201001</v>
      </c>
      <c r="C207" s="80">
        <v>0</v>
      </c>
    </row>
    <row r="208" spans="2:3" x14ac:dyDescent="0.25">
      <c r="B208" s="65">
        <v>51601000</v>
      </c>
      <c r="C208" s="80">
        <v>4000</v>
      </c>
    </row>
    <row r="209" spans="2:3" x14ac:dyDescent="0.25">
      <c r="B209" s="65">
        <v>51601006</v>
      </c>
      <c r="C209" s="80">
        <v>5959</v>
      </c>
    </row>
    <row r="210" spans="2:3" x14ac:dyDescent="0.25">
      <c r="B210" s="65">
        <v>51601007</v>
      </c>
      <c r="C210" s="80">
        <v>50659</v>
      </c>
    </row>
    <row r="211" spans="2:3" x14ac:dyDescent="0.25">
      <c r="B211" s="65">
        <v>51601009</v>
      </c>
      <c r="C211" s="80">
        <v>53219</v>
      </c>
    </row>
    <row r="212" spans="2:3" x14ac:dyDescent="0.25">
      <c r="B212" s="65">
        <v>51601010</v>
      </c>
      <c r="C212" s="80">
        <v>0</v>
      </c>
    </row>
    <row r="213" spans="2:3" x14ac:dyDescent="0.25">
      <c r="B213" s="65">
        <v>51601011</v>
      </c>
      <c r="C213" s="80">
        <v>0</v>
      </c>
    </row>
    <row r="214" spans="2:3" x14ac:dyDescent="0.25">
      <c r="B214" s="65">
        <v>51601012</v>
      </c>
      <c r="C214" s="80">
        <v>0</v>
      </c>
    </row>
    <row r="215" spans="2:3" x14ac:dyDescent="0.25">
      <c r="B215" s="65">
        <v>51601013</v>
      </c>
      <c r="C215" s="80">
        <v>313</v>
      </c>
    </row>
    <row r="216" spans="2:3" x14ac:dyDescent="0.25">
      <c r="B216" s="65">
        <v>51601014</v>
      </c>
      <c r="C216" s="80">
        <v>137</v>
      </c>
    </row>
    <row r="217" spans="2:3" x14ac:dyDescent="0.25">
      <c r="B217" s="65">
        <v>51602000</v>
      </c>
      <c r="C217" s="80">
        <v>225157</v>
      </c>
    </row>
    <row r="218" spans="2:3" x14ac:dyDescent="0.25">
      <c r="B218" s="65">
        <v>51602001</v>
      </c>
      <c r="C218" s="80">
        <v>650165</v>
      </c>
    </row>
    <row r="219" spans="2:3" x14ac:dyDescent="0.25">
      <c r="B219" s="65">
        <v>51602002</v>
      </c>
      <c r="C219" s="80">
        <v>366</v>
      </c>
    </row>
    <row r="220" spans="2:3" x14ac:dyDescent="0.25">
      <c r="B220" s="65">
        <v>51603000</v>
      </c>
      <c r="C220" s="80">
        <v>2963</v>
      </c>
    </row>
    <row r="221" spans="2:3" x14ac:dyDescent="0.25">
      <c r="B221" s="65">
        <v>51603001</v>
      </c>
      <c r="C221" s="80">
        <v>96257</v>
      </c>
    </row>
    <row r="222" spans="2:3" x14ac:dyDescent="0.25">
      <c r="B222" s="65">
        <v>51603002</v>
      </c>
      <c r="C222" s="80">
        <v>55</v>
      </c>
    </row>
    <row r="223" spans="2:3" x14ac:dyDescent="0.25">
      <c r="B223" s="65">
        <v>51606000</v>
      </c>
      <c r="C223" s="80">
        <v>68369</v>
      </c>
    </row>
    <row r="224" spans="2:3" x14ac:dyDescent="0.25">
      <c r="B224" s="65">
        <v>51606001</v>
      </c>
      <c r="C224" s="80">
        <v>2301</v>
      </c>
    </row>
    <row r="225" spans="2:3" x14ac:dyDescent="0.25">
      <c r="B225" s="65">
        <v>51606002</v>
      </c>
      <c r="C225" s="80">
        <v>0</v>
      </c>
    </row>
    <row r="226" spans="2:3" x14ac:dyDescent="0.25">
      <c r="B226" s="65">
        <v>51607000</v>
      </c>
      <c r="C226" s="80">
        <v>0</v>
      </c>
    </row>
    <row r="227" spans="2:3" x14ac:dyDescent="0.25">
      <c r="B227" s="65">
        <v>51607001</v>
      </c>
      <c r="C227" s="80">
        <v>1536</v>
      </c>
    </row>
    <row r="228" spans="2:3" x14ac:dyDescent="0.25">
      <c r="B228" s="65">
        <v>51607004</v>
      </c>
      <c r="C228" s="80">
        <v>0</v>
      </c>
    </row>
    <row r="229" spans="2:3" x14ac:dyDescent="0.25">
      <c r="B229" s="65">
        <v>51609000</v>
      </c>
      <c r="C229" s="80">
        <v>119540</v>
      </c>
    </row>
    <row r="230" spans="2:3" x14ac:dyDescent="0.25">
      <c r="B230" s="65">
        <v>51609001</v>
      </c>
      <c r="C230" s="80">
        <v>113975</v>
      </c>
    </row>
    <row r="231" spans="2:3" x14ac:dyDescent="0.25">
      <c r="B231" s="65">
        <v>51609002</v>
      </c>
      <c r="C231" s="80">
        <v>318</v>
      </c>
    </row>
    <row r="232" spans="2:3" x14ac:dyDescent="0.25">
      <c r="B232" s="65">
        <v>51609006</v>
      </c>
      <c r="C232" s="80">
        <v>420686</v>
      </c>
    </row>
    <row r="233" spans="2:3" x14ac:dyDescent="0.25">
      <c r="B233" s="65">
        <v>51609007</v>
      </c>
      <c r="C233" s="80">
        <v>21374</v>
      </c>
    </row>
    <row r="234" spans="2:3" x14ac:dyDescent="0.25">
      <c r="B234" s="65">
        <v>51609008</v>
      </c>
      <c r="C234" s="80">
        <v>772418</v>
      </c>
    </row>
    <row r="235" spans="2:3" x14ac:dyDescent="0.25">
      <c r="B235" s="65">
        <v>51609009</v>
      </c>
      <c r="C235" s="80">
        <v>30058</v>
      </c>
    </row>
    <row r="236" spans="2:3" x14ac:dyDescent="0.25">
      <c r="B236" s="65">
        <v>51609010</v>
      </c>
      <c r="C236" s="80">
        <v>162</v>
      </c>
    </row>
    <row r="237" spans="2:3" x14ac:dyDescent="0.25">
      <c r="B237" s="65">
        <v>51609011</v>
      </c>
      <c r="C237" s="80">
        <v>0</v>
      </c>
    </row>
    <row r="238" spans="2:3" x14ac:dyDescent="0.25">
      <c r="B238" s="65">
        <v>51699000</v>
      </c>
      <c r="C238" s="80">
        <v>51421</v>
      </c>
    </row>
    <row r="239" spans="2:3" x14ac:dyDescent="0.25">
      <c r="B239" s="65">
        <v>51699001</v>
      </c>
      <c r="C239" s="80">
        <v>47189</v>
      </c>
    </row>
    <row r="240" spans="2:3" x14ac:dyDescent="0.25">
      <c r="B240" s="65">
        <v>51699006</v>
      </c>
      <c r="C240" s="80">
        <v>115515</v>
      </c>
    </row>
    <row r="241" spans="2:3" x14ac:dyDescent="0.25">
      <c r="B241" s="65">
        <v>51699007</v>
      </c>
      <c r="C241" s="80">
        <v>0</v>
      </c>
    </row>
    <row r="242" spans="2:3" x14ac:dyDescent="0.25">
      <c r="B242" s="65">
        <v>51699008</v>
      </c>
      <c r="C242" s="80">
        <v>0</v>
      </c>
    </row>
    <row r="243" spans="2:3" x14ac:dyDescent="0.25">
      <c r="B243" s="65">
        <v>51699033</v>
      </c>
      <c r="C243" s="80">
        <v>1929</v>
      </c>
    </row>
    <row r="244" spans="2:3" x14ac:dyDescent="0.25">
      <c r="B244" s="65">
        <v>51699043</v>
      </c>
      <c r="C244" s="80">
        <v>0</v>
      </c>
    </row>
    <row r="245" spans="2:3" x14ac:dyDescent="0.25">
      <c r="B245" s="65">
        <v>51699110</v>
      </c>
      <c r="C245" s="80">
        <v>42569</v>
      </c>
    </row>
    <row r="246" spans="2:3" x14ac:dyDescent="0.25">
      <c r="B246" s="65">
        <v>51699142</v>
      </c>
      <c r="C246" s="80">
        <v>2722</v>
      </c>
    </row>
    <row r="247" spans="2:3" x14ac:dyDescent="0.25">
      <c r="B247" s="65">
        <v>51699879</v>
      </c>
      <c r="C247" s="80">
        <v>-32554</v>
      </c>
    </row>
    <row r="248" spans="2:3" x14ac:dyDescent="0.25">
      <c r="B248" s="65">
        <v>51701002</v>
      </c>
      <c r="C248" s="80">
        <v>2459013</v>
      </c>
    </row>
    <row r="249" spans="2:3" x14ac:dyDescent="0.25">
      <c r="B249" s="65">
        <v>51701003</v>
      </c>
      <c r="C249" s="80">
        <v>6945</v>
      </c>
    </row>
    <row r="250" spans="2:3" x14ac:dyDescent="0.25">
      <c r="B250" s="65">
        <v>51701004</v>
      </c>
      <c r="C250" s="80">
        <v>1357</v>
      </c>
    </row>
    <row r="251" spans="2:3" x14ac:dyDescent="0.25">
      <c r="B251" s="65">
        <v>51701011</v>
      </c>
      <c r="C251" s="80">
        <v>251412</v>
      </c>
    </row>
    <row r="252" spans="2:3" x14ac:dyDescent="0.25">
      <c r="B252" s="65">
        <v>51701012</v>
      </c>
      <c r="C252" s="80">
        <v>26323</v>
      </c>
    </row>
    <row r="253" spans="2:3" x14ac:dyDescent="0.25">
      <c r="B253" s="65">
        <v>51701013</v>
      </c>
      <c r="C253" s="80">
        <v>179368</v>
      </c>
    </row>
    <row r="254" spans="2:3" x14ac:dyDescent="0.25">
      <c r="B254" s="65">
        <v>51701014</v>
      </c>
      <c r="C254" s="80">
        <v>0</v>
      </c>
    </row>
    <row r="255" spans="2:3" x14ac:dyDescent="0.25">
      <c r="B255" s="65">
        <v>51703000</v>
      </c>
      <c r="C255" s="80">
        <v>0</v>
      </c>
    </row>
    <row r="256" spans="2:3" x14ac:dyDescent="0.25">
      <c r="B256" s="65">
        <v>51703001</v>
      </c>
      <c r="C256" s="80">
        <v>619440</v>
      </c>
    </row>
    <row r="257" spans="2:3" x14ac:dyDescent="0.25">
      <c r="B257" s="65">
        <v>51704000</v>
      </c>
      <c r="C257" s="80">
        <v>5921</v>
      </c>
    </row>
    <row r="258" spans="2:3" x14ac:dyDescent="0.25">
      <c r="B258" s="65">
        <v>51704001</v>
      </c>
      <c r="C258" s="80">
        <v>29247</v>
      </c>
    </row>
    <row r="259" spans="2:3" x14ac:dyDescent="0.25">
      <c r="B259" s="65">
        <v>51704002</v>
      </c>
      <c r="C259" s="80">
        <v>0</v>
      </c>
    </row>
    <row r="260" spans="2:3" x14ac:dyDescent="0.25">
      <c r="B260" s="65">
        <v>51705001</v>
      </c>
      <c r="C260" s="80">
        <v>0</v>
      </c>
    </row>
    <row r="261" spans="2:3" x14ac:dyDescent="0.25">
      <c r="B261" s="65">
        <v>51707001</v>
      </c>
      <c r="C261" s="80">
        <v>47895</v>
      </c>
    </row>
    <row r="262" spans="2:3" x14ac:dyDescent="0.25">
      <c r="B262" s="65">
        <v>51707002</v>
      </c>
      <c r="C262" s="80">
        <v>0</v>
      </c>
    </row>
    <row r="263" spans="2:3" x14ac:dyDescent="0.25">
      <c r="B263" s="65">
        <v>51708014</v>
      </c>
      <c r="C263" s="80">
        <v>345952</v>
      </c>
    </row>
    <row r="264" spans="2:3" x14ac:dyDescent="0.25">
      <c r="B264" s="65">
        <v>51708015</v>
      </c>
      <c r="C264" s="80">
        <v>704079</v>
      </c>
    </row>
    <row r="265" spans="2:3" x14ac:dyDescent="0.25">
      <c r="B265" s="65">
        <v>51708016</v>
      </c>
      <c r="C265" s="80">
        <v>0</v>
      </c>
    </row>
    <row r="266" spans="2:3" x14ac:dyDescent="0.25">
      <c r="B266" s="65">
        <v>51708020</v>
      </c>
      <c r="C266" s="80">
        <v>0</v>
      </c>
    </row>
    <row r="267" spans="2:3" x14ac:dyDescent="0.25">
      <c r="B267" s="65">
        <v>51708024</v>
      </c>
      <c r="C267" s="80">
        <v>0</v>
      </c>
    </row>
    <row r="268" spans="2:3" x14ac:dyDescent="0.25">
      <c r="B268" s="65">
        <v>51713000</v>
      </c>
      <c r="C268" s="80">
        <v>0</v>
      </c>
    </row>
    <row r="269" spans="2:3" x14ac:dyDescent="0.25">
      <c r="B269" s="65">
        <v>51713021</v>
      </c>
      <c r="C269" s="80">
        <v>428</v>
      </c>
    </row>
    <row r="270" spans="2:3" x14ac:dyDescent="0.25">
      <c r="B270" s="65">
        <v>51799003</v>
      </c>
      <c r="C270" s="80">
        <v>165193</v>
      </c>
    </row>
    <row r="271" spans="2:3" x14ac:dyDescent="0.25">
      <c r="B271" s="65">
        <v>51799034</v>
      </c>
      <c r="C271" s="80">
        <v>0</v>
      </c>
    </row>
    <row r="272" spans="2:3" x14ac:dyDescent="0.25">
      <c r="B272" s="65">
        <v>51799039</v>
      </c>
      <c r="C272" s="80">
        <v>2713</v>
      </c>
    </row>
    <row r="273" spans="2:3" x14ac:dyDescent="0.25">
      <c r="B273" s="65">
        <v>51799041</v>
      </c>
      <c r="C273" s="80">
        <v>5645</v>
      </c>
    </row>
    <row r="274" spans="2:3" x14ac:dyDescent="0.25">
      <c r="B274" s="65">
        <v>51799043</v>
      </c>
      <c r="C274" s="80">
        <v>71793</v>
      </c>
    </row>
    <row r="275" spans="2:3" x14ac:dyDescent="0.25">
      <c r="B275" s="65">
        <v>51799044</v>
      </c>
      <c r="C275" s="80">
        <v>7909</v>
      </c>
    </row>
    <row r="276" spans="2:3" x14ac:dyDescent="0.25">
      <c r="B276" s="65">
        <v>51799047</v>
      </c>
      <c r="C276" s="80">
        <v>0</v>
      </c>
    </row>
    <row r="277" spans="2:3" x14ac:dyDescent="0.25">
      <c r="B277" s="65">
        <v>51799051</v>
      </c>
      <c r="C277" s="80">
        <v>47774</v>
      </c>
    </row>
    <row r="278" spans="2:3" x14ac:dyDescent="0.25">
      <c r="B278" s="65">
        <v>51799057</v>
      </c>
      <c r="C278" s="80">
        <v>22334</v>
      </c>
    </row>
    <row r="279" spans="2:3" x14ac:dyDescent="0.25">
      <c r="B279" s="65">
        <v>51799060</v>
      </c>
      <c r="C279" s="80">
        <v>33312</v>
      </c>
    </row>
    <row r="280" spans="2:3" x14ac:dyDescent="0.25">
      <c r="B280" s="65">
        <v>51799061</v>
      </c>
      <c r="C280" s="80">
        <v>0</v>
      </c>
    </row>
    <row r="281" spans="2:3" x14ac:dyDescent="0.25">
      <c r="B281" s="65">
        <v>51799062</v>
      </c>
      <c r="C281" s="80">
        <v>8032</v>
      </c>
    </row>
    <row r="282" spans="2:3" x14ac:dyDescent="0.25">
      <c r="B282" s="65">
        <v>51799063</v>
      </c>
      <c r="C282" s="80">
        <v>0</v>
      </c>
    </row>
    <row r="283" spans="2:3" x14ac:dyDescent="0.25">
      <c r="B283" s="65">
        <v>51799083</v>
      </c>
      <c r="C283" s="80">
        <v>128786</v>
      </c>
    </row>
    <row r="284" spans="2:3" x14ac:dyDescent="0.25">
      <c r="B284" s="65">
        <v>52201002</v>
      </c>
      <c r="C284" s="80">
        <v>83312</v>
      </c>
    </row>
    <row r="285" spans="2:3" x14ac:dyDescent="0.25">
      <c r="B285" s="65">
        <v>52202017</v>
      </c>
      <c r="C285" s="80">
        <v>0</v>
      </c>
    </row>
    <row r="286" spans="2:3" x14ac:dyDescent="0.25">
      <c r="B286" s="65">
        <v>52202019</v>
      </c>
      <c r="C286" s="80">
        <v>41130</v>
      </c>
    </row>
    <row r="287" spans="2:3" x14ac:dyDescent="0.25">
      <c r="B287" s="65">
        <v>52202020</v>
      </c>
      <c r="C287" s="80">
        <v>99</v>
      </c>
    </row>
    <row r="288" spans="2:3" x14ac:dyDescent="0.25">
      <c r="B288" s="65">
        <v>52202029</v>
      </c>
      <c r="C288" s="80">
        <v>14141</v>
      </c>
    </row>
    <row r="289" spans="2:3" x14ac:dyDescent="0.25">
      <c r="B289" s="65">
        <v>52204001</v>
      </c>
      <c r="C289" s="80">
        <v>41507</v>
      </c>
    </row>
    <row r="290" spans="2:3" x14ac:dyDescent="0.25">
      <c r="B290" s="65">
        <v>52204002</v>
      </c>
      <c r="C290" s="80">
        <v>6429</v>
      </c>
    </row>
    <row r="291" spans="2:3" x14ac:dyDescent="0.25">
      <c r="B291" s="65">
        <v>52204005</v>
      </c>
      <c r="C291" s="80">
        <v>375838</v>
      </c>
    </row>
    <row r="292" spans="2:3" x14ac:dyDescent="0.25">
      <c r="B292" s="65">
        <v>52205000</v>
      </c>
      <c r="C292" s="80">
        <v>641554</v>
      </c>
    </row>
    <row r="293" spans="2:3" x14ac:dyDescent="0.25">
      <c r="B293" s="65">
        <v>52205001</v>
      </c>
      <c r="C293" s="80">
        <v>119815</v>
      </c>
    </row>
    <row r="294" spans="2:3" x14ac:dyDescent="0.25">
      <c r="B294" s="65">
        <v>52205002</v>
      </c>
      <c r="C294" s="80">
        <v>175251</v>
      </c>
    </row>
    <row r="295" spans="2:3" x14ac:dyDescent="0.25">
      <c r="B295" s="65">
        <v>52206000</v>
      </c>
      <c r="C295" s="80">
        <v>68656</v>
      </c>
    </row>
    <row r="296" spans="2:3" x14ac:dyDescent="0.25">
      <c r="B296" s="65">
        <v>52206004</v>
      </c>
      <c r="C296" s="80">
        <v>345</v>
      </c>
    </row>
    <row r="297" spans="2:3" x14ac:dyDescent="0.25">
      <c r="B297" s="65">
        <v>52206006</v>
      </c>
      <c r="C297" s="80">
        <v>352</v>
      </c>
    </row>
    <row r="298" spans="2:3" x14ac:dyDescent="0.25">
      <c r="B298" s="65">
        <v>52206008</v>
      </c>
      <c r="C298" s="80">
        <v>16404</v>
      </c>
    </row>
    <row r="299" spans="2:3" x14ac:dyDescent="0.25">
      <c r="B299" s="65">
        <v>52206009</v>
      </c>
      <c r="C299" s="80">
        <v>1046</v>
      </c>
    </row>
    <row r="300" spans="2:3" x14ac:dyDescent="0.25">
      <c r="B300" s="65">
        <v>52206011</v>
      </c>
      <c r="C300" s="80">
        <v>143736</v>
      </c>
    </row>
    <row r="301" spans="2:3" x14ac:dyDescent="0.25">
      <c r="B301" s="65">
        <v>52207000</v>
      </c>
      <c r="C301" s="80">
        <v>0</v>
      </c>
    </row>
    <row r="302" spans="2:3" x14ac:dyDescent="0.25">
      <c r="B302" s="65">
        <v>52209013</v>
      </c>
      <c r="C302" s="80">
        <v>0</v>
      </c>
    </row>
    <row r="303" spans="2:3" x14ac:dyDescent="0.25">
      <c r="B303" s="65">
        <v>52209052</v>
      </c>
      <c r="C303" s="80">
        <v>578</v>
      </c>
    </row>
    <row r="304" spans="2:3" x14ac:dyDescent="0.25">
      <c r="B304" s="65">
        <v>52209053</v>
      </c>
      <c r="C304" s="80">
        <v>0</v>
      </c>
    </row>
    <row r="305" spans="2:3" x14ac:dyDescent="0.25">
      <c r="B305" s="65">
        <v>52210000</v>
      </c>
      <c r="C305" s="80">
        <v>0</v>
      </c>
    </row>
    <row r="306" spans="2:3" x14ac:dyDescent="0.25">
      <c r="B306" s="65">
        <v>52212000</v>
      </c>
      <c r="C306" s="80">
        <v>84682</v>
      </c>
    </row>
    <row r="307" spans="2:3" x14ac:dyDescent="0.25">
      <c r="B307" s="65">
        <v>52212001</v>
      </c>
      <c r="C307" s="80">
        <v>3323353</v>
      </c>
    </row>
    <row r="308" spans="2:3" x14ac:dyDescent="0.25">
      <c r="B308" s="65">
        <v>52212005</v>
      </c>
      <c r="C308" s="80">
        <v>0</v>
      </c>
    </row>
    <row r="309" spans="2:3" x14ac:dyDescent="0.25">
      <c r="B309" s="65">
        <v>52212012</v>
      </c>
      <c r="C309" s="80">
        <v>0</v>
      </c>
    </row>
    <row r="310" spans="2:3" x14ac:dyDescent="0.25">
      <c r="B310" s="65">
        <v>52212056</v>
      </c>
      <c r="C310" s="80">
        <v>-3323353</v>
      </c>
    </row>
    <row r="311" spans="2:3" x14ac:dyDescent="0.25">
      <c r="B311" s="65">
        <v>52299041</v>
      </c>
      <c r="C311" s="80">
        <v>0</v>
      </c>
    </row>
    <row r="312" spans="2:3" x14ac:dyDescent="0.25">
      <c r="B312" s="65">
        <v>52299102</v>
      </c>
      <c r="C312" s="80">
        <v>2136</v>
      </c>
    </row>
    <row r="313" spans="2:3" x14ac:dyDescent="0.25">
      <c r="B313" s="65">
        <v>52299104</v>
      </c>
      <c r="C313" s="80">
        <v>0</v>
      </c>
    </row>
    <row r="314" spans="2:3" x14ac:dyDescent="0.25">
      <c r="B314" s="65">
        <v>52299108</v>
      </c>
      <c r="C314" s="80">
        <v>729</v>
      </c>
    </row>
    <row r="315" spans="2:3" x14ac:dyDescent="0.25">
      <c r="B315" s="65">
        <v>52299109</v>
      </c>
      <c r="C315" s="80">
        <v>0</v>
      </c>
    </row>
    <row r="316" spans="2:3" x14ac:dyDescent="0.25">
      <c r="B316" s="65">
        <v>52299111</v>
      </c>
      <c r="C316" s="80">
        <v>75</v>
      </c>
    </row>
    <row r="317" spans="2:3" x14ac:dyDescent="0.25">
      <c r="B317" s="65">
        <v>52299117</v>
      </c>
      <c r="C317" s="80">
        <v>0</v>
      </c>
    </row>
    <row r="318" spans="2:3" x14ac:dyDescent="0.25">
      <c r="B318" s="65">
        <v>52299120</v>
      </c>
      <c r="C318" s="80">
        <v>116</v>
      </c>
    </row>
    <row r="319" spans="2:3" x14ac:dyDescent="0.25">
      <c r="B319" s="65">
        <v>52299121</v>
      </c>
      <c r="C319" s="80">
        <v>0</v>
      </c>
    </row>
    <row r="320" spans="2:3" x14ac:dyDescent="0.25">
      <c r="B320" s="65">
        <v>52299123</v>
      </c>
      <c r="C320" s="80">
        <v>0</v>
      </c>
    </row>
    <row r="321" spans="2:3" x14ac:dyDescent="0.25">
      <c r="B321" s="65">
        <v>52299125</v>
      </c>
      <c r="C321" s="80">
        <v>0</v>
      </c>
    </row>
    <row r="322" spans="2:3" x14ac:dyDescent="0.25">
      <c r="B322" s="65">
        <v>52299128</v>
      </c>
      <c r="C322" s="80">
        <v>0</v>
      </c>
    </row>
    <row r="323" spans="2:3" x14ac:dyDescent="0.25">
      <c r="B323" s="65">
        <v>52299134</v>
      </c>
      <c r="C323" s="80">
        <v>0</v>
      </c>
    </row>
    <row r="324" spans="2:3" x14ac:dyDescent="0.25">
      <c r="B324" s="65">
        <v>52299146</v>
      </c>
      <c r="C324" s="80">
        <v>2270</v>
      </c>
    </row>
    <row r="325" spans="2:3" x14ac:dyDescent="0.25">
      <c r="B325" s="65">
        <v>52499049</v>
      </c>
      <c r="C325" s="80">
        <v>-19577</v>
      </c>
    </row>
    <row r="326" spans="2:3" x14ac:dyDescent="0.25">
      <c r="B326" s="65">
        <v>52499053</v>
      </c>
      <c r="C326" s="80">
        <v>-12841</v>
      </c>
    </row>
    <row r="327" spans="2:3" x14ac:dyDescent="0.25">
      <c r="B327" s="65">
        <v>52499079</v>
      </c>
      <c r="C327" s="80">
        <v>-167489</v>
      </c>
    </row>
    <row r="328" spans="2:3" x14ac:dyDescent="0.25">
      <c r="B328" s="65">
        <v>52499133</v>
      </c>
      <c r="C328" s="80">
        <v>-4630500</v>
      </c>
    </row>
    <row r="329" spans="2:3" x14ac:dyDescent="0.25">
      <c r="B329" s="65">
        <v>52499134</v>
      </c>
      <c r="C329" s="80">
        <v>-37544981</v>
      </c>
    </row>
    <row r="330" spans="2:3" x14ac:dyDescent="0.25">
      <c r="B330" s="65">
        <v>52499244</v>
      </c>
      <c r="C330" s="80">
        <v>420000</v>
      </c>
    </row>
    <row r="331" spans="2:3" x14ac:dyDescent="0.25">
      <c r="B331" s="65">
        <v>53501008</v>
      </c>
      <c r="C331" s="80">
        <v>0</v>
      </c>
    </row>
    <row r="332" spans="2:3" x14ac:dyDescent="0.25">
      <c r="B332" s="65">
        <v>53503001</v>
      </c>
      <c r="C332" s="80">
        <v>0</v>
      </c>
    </row>
    <row r="333" spans="2:3" x14ac:dyDescent="0.25">
      <c r="B333" s="65">
        <v>53503003</v>
      </c>
      <c r="C333" s="80">
        <v>0</v>
      </c>
    </row>
    <row r="334" spans="2:3" x14ac:dyDescent="0.25">
      <c r="B334" s="65">
        <v>53504000</v>
      </c>
      <c r="C334" s="80">
        <v>5791</v>
      </c>
    </row>
    <row r="335" spans="2:3" x14ac:dyDescent="0.25">
      <c r="B335" s="65">
        <v>53504029</v>
      </c>
      <c r="C335" s="80">
        <v>157708</v>
      </c>
    </row>
    <row r="336" spans="2:3" x14ac:dyDescent="0.25">
      <c r="B336" s="65">
        <v>53601005</v>
      </c>
      <c r="C336" s="80">
        <v>7</v>
      </c>
    </row>
    <row r="337" spans="2:3" x14ac:dyDescent="0.25">
      <c r="B337" s="65">
        <v>53601041</v>
      </c>
      <c r="C337" s="80">
        <v>166491</v>
      </c>
    </row>
    <row r="338" spans="2:3" x14ac:dyDescent="0.25">
      <c r="B338" s="65">
        <v>53601043</v>
      </c>
      <c r="C338" s="80">
        <v>319801</v>
      </c>
    </row>
    <row r="339" spans="2:3" x14ac:dyDescent="0.25">
      <c r="B339" s="65">
        <v>53601091</v>
      </c>
      <c r="C339" s="80">
        <v>0</v>
      </c>
    </row>
    <row r="340" spans="2:3" x14ac:dyDescent="0.25">
      <c r="B340" s="65">
        <v>53601202</v>
      </c>
      <c r="C340" s="80">
        <v>190228</v>
      </c>
    </row>
    <row r="341" spans="2:3" x14ac:dyDescent="0.25">
      <c r="B341" s="65">
        <v>53601203</v>
      </c>
      <c r="C341" s="80">
        <v>1551</v>
      </c>
    </row>
    <row r="342" spans="2:3" x14ac:dyDescent="0.25">
      <c r="B342" s="65">
        <v>53601204</v>
      </c>
      <c r="C342" s="80">
        <v>0</v>
      </c>
    </row>
    <row r="343" spans="2:3" x14ac:dyDescent="0.25">
      <c r="B343" s="65">
        <v>53601261</v>
      </c>
      <c r="C343" s="80">
        <v>0</v>
      </c>
    </row>
    <row r="344" spans="2:3" x14ac:dyDescent="0.25">
      <c r="B344" s="65">
        <v>53601293</v>
      </c>
      <c r="C344" s="80">
        <v>0</v>
      </c>
    </row>
    <row r="345" spans="2:3" x14ac:dyDescent="0.25">
      <c r="B345" s="65">
        <v>53601356</v>
      </c>
      <c r="C345" s="80">
        <v>0</v>
      </c>
    </row>
    <row r="346" spans="2:3" x14ac:dyDescent="0.25">
      <c r="B346" s="65">
        <v>53602005</v>
      </c>
      <c r="C346" s="80">
        <v>0</v>
      </c>
    </row>
    <row r="347" spans="2:3" x14ac:dyDescent="0.25">
      <c r="B347" s="65">
        <v>53602041</v>
      </c>
      <c r="C347" s="80">
        <v>678394</v>
      </c>
    </row>
    <row r="348" spans="2:3" x14ac:dyDescent="0.25">
      <c r="B348" s="65">
        <v>53602043</v>
      </c>
      <c r="C348" s="80">
        <v>4436</v>
      </c>
    </row>
    <row r="349" spans="2:3" x14ac:dyDescent="0.25">
      <c r="B349" s="65">
        <v>53602202</v>
      </c>
      <c r="C349" s="80">
        <v>269765</v>
      </c>
    </row>
    <row r="350" spans="2:3" x14ac:dyDescent="0.25">
      <c r="B350" s="65">
        <v>53602203</v>
      </c>
      <c r="C350" s="80">
        <v>0</v>
      </c>
    </row>
    <row r="351" spans="2:3" x14ac:dyDescent="0.25">
      <c r="B351" s="65">
        <v>53602253</v>
      </c>
      <c r="C351" s="80">
        <v>0</v>
      </c>
    </row>
    <row r="352" spans="2:3" x14ac:dyDescent="0.25">
      <c r="B352" s="65">
        <v>53602261</v>
      </c>
      <c r="C352" s="80">
        <v>514677</v>
      </c>
    </row>
    <row r="353" spans="2:3" x14ac:dyDescent="0.25">
      <c r="B353" s="65">
        <v>53602263</v>
      </c>
      <c r="C353" s="80">
        <v>0</v>
      </c>
    </row>
    <row r="354" spans="2:3" x14ac:dyDescent="0.25">
      <c r="B354" s="65">
        <v>53602293</v>
      </c>
      <c r="C354" s="80">
        <v>0</v>
      </c>
    </row>
    <row r="355" spans="2:3" x14ac:dyDescent="0.25">
      <c r="B355" s="65">
        <v>53602356</v>
      </c>
      <c r="C355" s="80">
        <v>0</v>
      </c>
    </row>
    <row r="356" spans="2:3" x14ac:dyDescent="0.25">
      <c r="B356" s="65">
        <v>53703021</v>
      </c>
      <c r="C356" s="80">
        <v>0</v>
      </c>
    </row>
    <row r="357" spans="2:3" x14ac:dyDescent="0.25">
      <c r="B357" s="65">
        <v>53703047</v>
      </c>
      <c r="C357" s="80">
        <v>17357</v>
      </c>
    </row>
    <row r="358" spans="2:3" x14ac:dyDescent="0.25">
      <c r="B358" s="65">
        <v>53801003</v>
      </c>
      <c r="C358" s="80">
        <v>473274</v>
      </c>
    </row>
    <row r="359" spans="2:3" x14ac:dyDescent="0.25">
      <c r="B359" s="65">
        <v>53801007</v>
      </c>
      <c r="C359" s="80">
        <v>282946</v>
      </c>
    </row>
    <row r="360" spans="2:3" x14ac:dyDescent="0.25">
      <c r="B360" s="65">
        <v>53801008</v>
      </c>
      <c r="C360" s="80">
        <v>58188</v>
      </c>
    </row>
    <row r="361" spans="2:3" x14ac:dyDescent="0.25">
      <c r="B361" s="65">
        <v>54501000</v>
      </c>
      <c r="C361" s="80">
        <v>3021328</v>
      </c>
    </row>
    <row r="362" spans="2:3" x14ac:dyDescent="0.25">
      <c r="B362" s="65">
        <v>54501023</v>
      </c>
      <c r="C362" s="80">
        <v>3323353</v>
      </c>
    </row>
    <row r="363" spans="2:3" x14ac:dyDescent="0.25">
      <c r="B363" s="65">
        <v>54601001</v>
      </c>
      <c r="C363" s="80">
        <v>-326363</v>
      </c>
    </row>
    <row r="364" spans="2:3" x14ac:dyDescent="0.25">
      <c r="B364" s="65" t="s">
        <v>47</v>
      </c>
      <c r="C364" s="80">
        <v>0</v>
      </c>
    </row>
    <row r="365" spans="2:3" x14ac:dyDescent="0.25">
      <c r="B365" s="65" t="s">
        <v>49</v>
      </c>
      <c r="C365" s="80">
        <v>0</v>
      </c>
    </row>
    <row r="366" spans="2:3" x14ac:dyDescent="0.25">
      <c r="B366" s="65" t="s">
        <v>51</v>
      </c>
      <c r="C366" s="80">
        <v>0</v>
      </c>
    </row>
    <row r="367" spans="2:3" x14ac:dyDescent="0.25">
      <c r="B367" s="65" t="s">
        <v>53</v>
      </c>
      <c r="C367" s="80">
        <v>371058</v>
      </c>
    </row>
    <row r="368" spans="2:3" x14ac:dyDescent="0.25">
      <c r="B368" s="65" t="s">
        <v>55</v>
      </c>
      <c r="C368" s="80">
        <v>0</v>
      </c>
    </row>
    <row r="369" spans="2:3" x14ac:dyDescent="0.25">
      <c r="B369" s="65" t="s">
        <v>57</v>
      </c>
      <c r="C369" s="80">
        <v>-136985</v>
      </c>
    </row>
    <row r="370" spans="2:3" x14ac:dyDescent="0.25">
      <c r="B370" s="65" t="s">
        <v>59</v>
      </c>
      <c r="C370" s="80">
        <v>2510</v>
      </c>
    </row>
    <row r="371" spans="2:3" x14ac:dyDescent="0.25">
      <c r="B371" s="65" t="s">
        <v>61</v>
      </c>
      <c r="C371" s="80">
        <v>-454</v>
      </c>
    </row>
    <row r="372" spans="2:3" x14ac:dyDescent="0.25">
      <c r="B372" s="65" t="s">
        <v>63</v>
      </c>
      <c r="C372" s="80">
        <v>10452</v>
      </c>
    </row>
    <row r="373" spans="2:3" x14ac:dyDescent="0.25">
      <c r="B373" s="65" t="s">
        <v>65</v>
      </c>
      <c r="C373" s="80">
        <v>0</v>
      </c>
    </row>
    <row r="374" spans="2:3" x14ac:dyDescent="0.25">
      <c r="B374" s="65" t="s">
        <v>67</v>
      </c>
      <c r="C374" s="80">
        <v>-816</v>
      </c>
    </row>
    <row r="375" spans="2:3" x14ac:dyDescent="0.25">
      <c r="B375" s="65" t="s">
        <v>69</v>
      </c>
      <c r="C375" s="80">
        <v>607</v>
      </c>
    </row>
    <row r="376" spans="2:3" x14ac:dyDescent="0.25">
      <c r="B376" s="65" t="s">
        <v>71</v>
      </c>
      <c r="C376" s="80">
        <v>1179827</v>
      </c>
    </row>
    <row r="377" spans="2:3" x14ac:dyDescent="0.25">
      <c r="B377" s="65" t="s">
        <v>73</v>
      </c>
      <c r="C377" s="80">
        <v>0</v>
      </c>
    </row>
    <row r="378" spans="2:3" x14ac:dyDescent="0.25">
      <c r="B378" s="65" t="s">
        <v>75</v>
      </c>
      <c r="C378" s="80">
        <v>0</v>
      </c>
    </row>
    <row r="379" spans="2:3" x14ac:dyDescent="0.25">
      <c r="B379" s="65" t="s">
        <v>460</v>
      </c>
      <c r="C379" s="80">
        <v>0</v>
      </c>
    </row>
  </sheetData>
  <autoFilter ref="N10:O48"/>
  <mergeCells count="8">
    <mergeCell ref="T8:U8"/>
    <mergeCell ref="B4:U6"/>
    <mergeCell ref="B8:C8"/>
    <mergeCell ref="E8:F8"/>
    <mergeCell ref="H8:I8"/>
    <mergeCell ref="K8:L8"/>
    <mergeCell ref="N8:O8"/>
    <mergeCell ref="Q8:R8"/>
  </mergeCell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4"/>
  <sheetViews>
    <sheetView showGridLines="0" tabSelected="1" workbookViewId="0"/>
  </sheetViews>
  <sheetFormatPr defaultRowHeight="15" x14ac:dyDescent="0.25"/>
  <cols>
    <col min="1" max="1" width="3.42578125" customWidth="1"/>
    <col min="2" max="2" width="11.140625" bestFit="1" customWidth="1"/>
    <col min="3" max="3" width="50" bestFit="1" customWidth="1"/>
    <col min="4" max="4" width="11.5703125" bestFit="1" customWidth="1"/>
    <col min="6" max="6" width="17.42578125" bestFit="1" customWidth="1"/>
    <col min="7" max="7" width="11.5703125" bestFit="1" customWidth="1"/>
  </cols>
  <sheetData>
    <row r="4" spans="2:16" ht="15.75" thickBot="1" x14ac:dyDescent="0.3"/>
    <row r="5" spans="2:16" ht="15.75" thickBot="1" x14ac:dyDescent="0.3">
      <c r="B5" s="100" t="s">
        <v>15</v>
      </c>
      <c r="C5" s="100"/>
      <c r="D5" s="100"/>
      <c r="E5" s="100"/>
      <c r="F5" s="100"/>
      <c r="G5" s="100"/>
    </row>
    <row r="6" spans="2:16" ht="15.75" thickBot="1" x14ac:dyDescent="0.3">
      <c r="B6" s="100"/>
      <c r="C6" s="100"/>
      <c r="D6" s="100"/>
      <c r="E6" s="100"/>
      <c r="F6" s="100"/>
      <c r="G6" s="100"/>
    </row>
    <row r="7" spans="2:16" ht="15.75" thickBot="1" x14ac:dyDescent="0.3">
      <c r="B7" s="100"/>
      <c r="C7" s="100"/>
      <c r="D7" s="100"/>
      <c r="E7" s="100"/>
      <c r="F7" s="100"/>
      <c r="G7" s="100"/>
    </row>
    <row r="8" spans="2:16" ht="15.75" thickBot="1" x14ac:dyDescent="0.3">
      <c r="C8" s="3"/>
      <c r="G8" s="3"/>
    </row>
    <row r="9" spans="2:16" x14ac:dyDescent="0.25">
      <c r="B9" s="91" t="s">
        <v>472</v>
      </c>
      <c r="C9" s="92" t="s">
        <v>473</v>
      </c>
      <c r="D9" s="93" t="s">
        <v>474</v>
      </c>
      <c r="F9" s="4"/>
      <c r="G9" s="4"/>
      <c r="I9" s="10"/>
      <c r="J9" s="11"/>
      <c r="K9" s="11"/>
      <c r="L9" s="11"/>
      <c r="M9" s="11"/>
      <c r="N9" s="11"/>
      <c r="O9" s="11"/>
      <c r="P9" s="12"/>
    </row>
    <row r="10" spans="2:16" x14ac:dyDescent="0.25">
      <c r="B10" s="65">
        <v>10101002</v>
      </c>
      <c r="C10" s="65" t="str">
        <f>VLOOKUP(B10:B381,'4.'!$B$8:$D$375,3,0)</f>
        <v>CAJA  - FONDO FIJO</v>
      </c>
      <c r="D10" s="64">
        <f>VLOOKUP(B10:B381,'4.'!$B$8:$E$375,4,0)</f>
        <v>0</v>
      </c>
      <c r="E10" s="101"/>
      <c r="F10" s="86" t="s">
        <v>485</v>
      </c>
      <c r="G10" s="102">
        <v>20000000</v>
      </c>
      <c r="I10" s="13"/>
      <c r="J10" s="14" t="s">
        <v>488</v>
      </c>
      <c r="K10" s="14"/>
      <c r="L10" s="14"/>
      <c r="M10" s="14"/>
      <c r="N10" s="14"/>
      <c r="O10" s="14"/>
      <c r="P10" s="103"/>
    </row>
    <row r="11" spans="2:16" x14ac:dyDescent="0.25">
      <c r="B11" s="65">
        <v>10102000</v>
      </c>
      <c r="C11" s="65" t="str">
        <f>VLOOKUP(B11:B381,'4.'!$B$8:$D$375,3,0)</f>
        <v>CAJA MONEDA EXTRANJERA</v>
      </c>
      <c r="D11" s="64">
        <f>VLOOKUP(B11:B381,'4.'!$B$8:$E$375,4,0)</f>
        <v>1661177</v>
      </c>
      <c r="I11" s="13"/>
      <c r="J11" s="14" t="s">
        <v>489</v>
      </c>
      <c r="K11" s="14"/>
      <c r="L11" s="14"/>
      <c r="M11" s="14"/>
      <c r="N11" s="14"/>
      <c r="O11" s="14"/>
      <c r="P11" s="103"/>
    </row>
    <row r="12" spans="2:16" x14ac:dyDescent="0.25">
      <c r="B12" s="65">
        <v>10102999</v>
      </c>
      <c r="C12" s="65" t="str">
        <f>VLOOKUP(B12:B383,'4.'!$B$8:$D$375,3,0)</f>
        <v>AJUSTE DE CONVERSION</v>
      </c>
      <c r="D12" s="64">
        <f>VLOOKUP(B12:B383,'4.'!$B$8:$E$375,4,0)</f>
        <v>767</v>
      </c>
      <c r="F12" s="66" t="s">
        <v>483</v>
      </c>
      <c r="G12" s="85" t="str">
        <f>IF(D64&gt;G10,"indagar",IF(D64&lt;=G10,"no indagar"))</f>
        <v>indagar</v>
      </c>
      <c r="I12" s="13"/>
      <c r="J12" s="14" t="s">
        <v>490</v>
      </c>
      <c r="K12" s="14"/>
      <c r="L12" s="14"/>
      <c r="M12" s="14"/>
      <c r="N12" s="14"/>
      <c r="O12" s="14"/>
      <c r="P12" s="103"/>
    </row>
    <row r="13" spans="2:16" x14ac:dyDescent="0.25">
      <c r="B13" s="65" t="s">
        <v>47</v>
      </c>
      <c r="C13" s="65" t="str">
        <f>VLOOKUP(B13:B384,'4.'!$B$8:$D$375,3,0)</f>
        <v>CITIBANK N.A- SALDOS</v>
      </c>
      <c r="D13" s="64">
        <f>VLOOKUP(B13:B384,'4.'!$B$8:$E$375,4,0)</f>
        <v>0</v>
      </c>
      <c r="F13" s="66" t="s">
        <v>484</v>
      </c>
      <c r="G13" s="63" t="str">
        <f>IF(D121&gt;G10,"indagar",IF(D65&lt;=G10,"no indagar"))</f>
        <v>no indagar</v>
      </c>
      <c r="I13" s="13"/>
      <c r="J13" s="14" t="s">
        <v>491</v>
      </c>
      <c r="K13" s="14"/>
      <c r="L13" s="14"/>
      <c r="M13" s="14"/>
      <c r="N13" s="14"/>
      <c r="O13" s="14"/>
      <c r="P13" s="103"/>
    </row>
    <row r="14" spans="2:16" x14ac:dyDescent="0.25">
      <c r="B14" s="65" t="s">
        <v>49</v>
      </c>
      <c r="C14" s="65" t="str">
        <f>VLOOKUP(B14:B385,'4.'!$B$8:$D$375,3,0)</f>
        <v>BANCOLOMBIA - COMPENSACIÓN</v>
      </c>
      <c r="D14" s="64">
        <f>VLOOKUP(B14:B385,'4.'!$B$8:$E$375,4,0)</f>
        <v>0</v>
      </c>
      <c r="F14" s="66" t="s">
        <v>477</v>
      </c>
      <c r="G14" s="63" t="str">
        <f>IF(D128&gt;G10,"indagar",IF(D66&lt;=G10,"no indagar"))</f>
        <v>no indagar</v>
      </c>
      <c r="I14" s="13"/>
      <c r="J14" s="14" t="s">
        <v>492</v>
      </c>
      <c r="K14" s="14"/>
      <c r="L14" s="14"/>
      <c r="M14" s="14"/>
      <c r="N14" s="14"/>
      <c r="O14" s="14"/>
      <c r="P14" s="103"/>
    </row>
    <row r="15" spans="2:16" x14ac:dyDescent="0.25">
      <c r="B15" s="65" t="s">
        <v>51</v>
      </c>
      <c r="C15" s="65" t="str">
        <f>VLOOKUP(B15:B386,'4.'!$B$8:$D$375,3,0)</f>
        <v>CORREVAL - SALDOS</v>
      </c>
      <c r="D15" s="64">
        <f>VLOOKUP(B15:B386,'4.'!$B$8:$E$375,4,0)</f>
        <v>0</v>
      </c>
      <c r="F15" s="66" t="s">
        <v>479</v>
      </c>
      <c r="G15" s="63" t="str">
        <f>IF(D382&gt;G10,"indagar",IF(D67&lt;=G10,"no indagar"))</f>
        <v>no indagar</v>
      </c>
      <c r="I15" s="13"/>
      <c r="J15" s="14" t="s">
        <v>493</v>
      </c>
      <c r="K15" s="14"/>
      <c r="L15" s="14"/>
      <c r="M15" s="14"/>
      <c r="N15" s="14"/>
      <c r="O15" s="14"/>
      <c r="P15" s="103"/>
    </row>
    <row r="16" spans="2:16" ht="15.75" thickBot="1" x14ac:dyDescent="0.3">
      <c r="B16" s="65" t="s">
        <v>53</v>
      </c>
      <c r="C16" s="65" t="str">
        <f>VLOOKUP(B16:B387,'4.'!$B$8:$D$375,3,0)</f>
        <v>BBVA - SALDOS</v>
      </c>
      <c r="D16" s="64">
        <f>VLOOKUP(B16:B387,'4.'!$B$8:$E$375,4,0)</f>
        <v>371058</v>
      </c>
      <c r="F16" s="66" t="s">
        <v>480</v>
      </c>
      <c r="G16" s="63" t="str">
        <f>IF(D154&gt;G10,"indagar",IF(D68&lt;=G10,"no indagar"))</f>
        <v>no indagar</v>
      </c>
      <c r="I16" s="18"/>
      <c r="J16" s="19"/>
      <c r="K16" s="19"/>
      <c r="L16" s="19"/>
      <c r="M16" s="19"/>
      <c r="N16" s="19"/>
      <c r="O16" s="19"/>
      <c r="P16" s="20"/>
    </row>
    <row r="17" spans="2:4" x14ac:dyDescent="0.25">
      <c r="B17" s="65" t="s">
        <v>55</v>
      </c>
      <c r="C17" s="65" t="str">
        <f>VLOOKUP(B17:B388,'4.'!$B$8:$D$375,3,0)</f>
        <v>BBVA - DEPÓSITOS</v>
      </c>
      <c r="D17" s="64">
        <f>VLOOKUP(B17:B388,'4.'!$B$8:$E$375,4,0)</f>
        <v>0</v>
      </c>
    </row>
    <row r="18" spans="2:4" x14ac:dyDescent="0.25">
      <c r="B18" s="65" t="s">
        <v>57</v>
      </c>
      <c r="C18" s="65" t="str">
        <f>VLOOKUP(B18:B389,'4.'!$B$8:$D$375,3,0)</f>
        <v>BBVA - PAGOS</v>
      </c>
      <c r="D18" s="64">
        <f>VLOOKUP(B18:B389,'4.'!$B$8:$E$375,4,0)</f>
        <v>-136985</v>
      </c>
    </row>
    <row r="19" spans="2:4" x14ac:dyDescent="0.25">
      <c r="B19" s="65" t="s">
        <v>59</v>
      </c>
      <c r="C19" s="65" t="str">
        <f>VLOOKUP(B19:B390,'4.'!$B$8:$D$375,3,0)</f>
        <v>BBVA - COMPENSACIÓN</v>
      </c>
      <c r="D19" s="64">
        <f>VLOOKUP(B19:B390,'4.'!$B$8:$E$375,4,0)</f>
        <v>2510</v>
      </c>
    </row>
    <row r="20" spans="2:4" x14ac:dyDescent="0.25">
      <c r="B20" s="65" t="s">
        <v>61</v>
      </c>
      <c r="C20" s="65" t="str">
        <f>VLOOKUP(B20:B391,'4.'!$B$8:$D$375,3,0)</f>
        <v>BBVA - 305-003683 - DEP.BCO Y NO LIBRO</v>
      </c>
      <c r="D20" s="64">
        <f>VLOOKUP(B20:B391,'4.'!$B$8:$E$375,4,0)</f>
        <v>-454</v>
      </c>
    </row>
    <row r="21" spans="2:4" x14ac:dyDescent="0.25">
      <c r="B21" s="65" t="s">
        <v>63</v>
      </c>
      <c r="C21" s="65" t="str">
        <f>VLOOKUP(B21:B392,'4.'!$B$8:$D$375,3,0)</f>
        <v>BBVA - SALDOS CTA 305002198</v>
      </c>
      <c r="D21" s="64">
        <f>VLOOKUP(B21:B392,'4.'!$B$8:$E$375,4,0)</f>
        <v>10452</v>
      </c>
    </row>
    <row r="22" spans="2:4" x14ac:dyDescent="0.25">
      <c r="B22" s="65" t="s">
        <v>65</v>
      </c>
      <c r="C22" s="65" t="str">
        <f>VLOOKUP(B22:B393,'4.'!$B$8:$D$375,3,0)</f>
        <v>BBVA - DEPÓSITOS CTA 305002198</v>
      </c>
      <c r="D22" s="64">
        <f>VLOOKUP(B22:B393,'4.'!$B$8:$E$375,4,0)</f>
        <v>0</v>
      </c>
    </row>
    <row r="23" spans="2:4" x14ac:dyDescent="0.25">
      <c r="B23" s="65" t="s">
        <v>67</v>
      </c>
      <c r="C23" s="65" t="str">
        <f>VLOOKUP(B23:B394,'4.'!$B$8:$D$375,3,0)</f>
        <v>BBVA - PAGOS CTA 305002198</v>
      </c>
      <c r="D23" s="64">
        <f>VLOOKUP(B23:B394,'4.'!$B$8:$E$375,4,0)</f>
        <v>-816</v>
      </c>
    </row>
    <row r="24" spans="2:4" x14ac:dyDescent="0.25">
      <c r="B24" s="65" t="s">
        <v>69</v>
      </c>
      <c r="C24" s="65" t="str">
        <f>VLOOKUP(B24:B395,'4.'!$B$8:$D$375,3,0)</f>
        <v>BBVA - COMPENSACIÓN CTA 305002198</v>
      </c>
      <c r="D24" s="64">
        <f>VLOOKUP(B24:B395,'4.'!$B$8:$E$375,4,0)</f>
        <v>607</v>
      </c>
    </row>
    <row r="25" spans="2:4" x14ac:dyDescent="0.25">
      <c r="B25" s="65" t="s">
        <v>71</v>
      </c>
      <c r="C25" s="65" t="str">
        <f>VLOOKUP(B25:B396,'4.'!$B$8:$D$375,3,0)</f>
        <v>BBVA FIDUCIA SALDOS</v>
      </c>
      <c r="D25" s="64">
        <f>VLOOKUP(B25:B396,'4.'!$B$8:$E$375,4,0)</f>
        <v>1179827</v>
      </c>
    </row>
    <row r="26" spans="2:4" x14ac:dyDescent="0.25">
      <c r="B26" s="65" t="s">
        <v>73</v>
      </c>
      <c r="C26" s="65" t="str">
        <f>VLOOKUP(B26:B397,'4.'!$B$8:$D$375,3,0)</f>
        <v>BBVA FIDUCIA COMPENSACION</v>
      </c>
      <c r="D26" s="64">
        <f>VLOOKUP(B26:B397,'4.'!$B$8:$E$375,4,0)</f>
        <v>0</v>
      </c>
    </row>
    <row r="27" spans="2:4" x14ac:dyDescent="0.25">
      <c r="B27" s="65" t="s">
        <v>75</v>
      </c>
      <c r="C27" s="65" t="str">
        <f>VLOOKUP(B27:B398,'4.'!$B$8:$D$375,3,0)</f>
        <v>BBVA NY - SALDOS</v>
      </c>
      <c r="D27" s="64">
        <f>VLOOKUP(B27:B398,'4.'!$B$8:$E$375,4,0)</f>
        <v>0</v>
      </c>
    </row>
    <row r="28" spans="2:4" x14ac:dyDescent="0.25">
      <c r="B28" s="65">
        <v>10301001</v>
      </c>
      <c r="C28" s="65" t="str">
        <f>VLOOKUP(B28:B399,'4.'!$B$8:$D$375,3,0)</f>
        <v>CUENTAS COMERCIALES POR COBRAR GRUPO HO</v>
      </c>
      <c r="D28" s="64">
        <f>VLOOKUP(B28:B399,'4.'!$B$8:$E$375,4,0)</f>
        <v>9184733</v>
      </c>
    </row>
    <row r="29" spans="2:4" x14ac:dyDescent="0.25">
      <c r="B29" s="65">
        <v>10301997</v>
      </c>
      <c r="C29" s="65" t="str">
        <f>VLOOKUP(B29:B400,'4.'!$B$8:$D$375,3,0)</f>
        <v>AJUSTE DE CONVERSION</v>
      </c>
      <c r="D29" s="64">
        <f>VLOOKUP(B29:B400,'4.'!$B$8:$E$375,4,0)</f>
        <v>-32535</v>
      </c>
    </row>
    <row r="30" spans="2:4" x14ac:dyDescent="0.25">
      <c r="B30" s="65">
        <v>10303001</v>
      </c>
      <c r="C30" s="65" t="str">
        <f>VLOOKUP(B30:B401,'4.'!$B$8:$D$375,3,0)</f>
        <v>DEUDORES COMERCIALES EXTERIOR</v>
      </c>
      <c r="D30" s="64">
        <f>VLOOKUP(B30:B401,'4.'!$B$8:$E$375,4,0)</f>
        <v>0</v>
      </c>
    </row>
    <row r="31" spans="2:4" x14ac:dyDescent="0.25">
      <c r="B31" s="65">
        <v>10303997</v>
      </c>
      <c r="C31" s="65" t="str">
        <f>VLOOKUP(B31:B402,'4.'!$B$8:$D$375,3,0)</f>
        <v>AJUSTE DE CONVERSIÓN</v>
      </c>
      <c r="D31" s="64">
        <f>VLOOKUP(B31:B402,'4.'!$B$8:$E$375,4,0)</f>
        <v>0</v>
      </c>
    </row>
    <row r="32" spans="2:4" x14ac:dyDescent="0.25">
      <c r="B32" s="65">
        <v>10403000</v>
      </c>
      <c r="C32" s="65" t="str">
        <f>VLOOKUP(B32:B403,'4.'!$B$8:$D$375,3,0)</f>
        <v>OTRAS CUENTAS POR COBRAR TERCEROS</v>
      </c>
      <c r="D32" s="64">
        <f>VLOOKUP(B32:B403,'4.'!$B$8:$E$375,4,0)</f>
        <v>0</v>
      </c>
    </row>
    <row r="33" spans="2:4" x14ac:dyDescent="0.25">
      <c r="B33" s="65">
        <v>10403002</v>
      </c>
      <c r="C33" s="65" t="str">
        <f>VLOOKUP(B33:B404,'4.'!$B$8:$D$375,3,0)</f>
        <v>OTRAS CUENTAS POR COBRAR ANTICIPOS TRAB</v>
      </c>
      <c r="D33" s="64">
        <f>VLOOKUP(B33:B404,'4.'!$B$8:$E$375,4,0)</f>
        <v>984</v>
      </c>
    </row>
    <row r="34" spans="2:4" x14ac:dyDescent="0.25">
      <c r="B34" s="65">
        <v>10403003</v>
      </c>
      <c r="C34" s="65" t="str">
        <f>VLOOKUP(B34:B405,'4.'!$B$8:$D$375,3,0)</f>
        <v>OTRAS CUENTAS POR COBRAR TRABAJADORES E</v>
      </c>
      <c r="D34" s="64">
        <f>VLOOKUP(B34:B405,'4.'!$B$8:$E$375,4,0)</f>
        <v>352</v>
      </c>
    </row>
    <row r="35" spans="2:4" x14ac:dyDescent="0.25">
      <c r="B35" s="65">
        <v>10403004</v>
      </c>
      <c r="C35" s="65" t="str">
        <f>VLOOKUP(B35:B406,'4.'!$B$8:$D$375,3,0)</f>
        <v>OTRAS CUENTAS POR COBRAR TRABAJADORES V</v>
      </c>
      <c r="D35" s="64">
        <f>VLOOKUP(B35:B406,'4.'!$B$8:$E$375,4,0)</f>
        <v>188981</v>
      </c>
    </row>
    <row r="36" spans="2:4" x14ac:dyDescent="0.25">
      <c r="B36" s="65">
        <v>10403008</v>
      </c>
      <c r="C36" s="65" t="str">
        <f>VLOOKUP(B36:B407,'4.'!$B$8:$D$375,3,0)</f>
        <v>OTRAS CUENTAS POR COBRAR TRABAJADORES-O</v>
      </c>
      <c r="D36" s="64">
        <f>VLOOKUP(B36:B407,'4.'!$B$8:$E$375,4,0)</f>
        <v>19356</v>
      </c>
    </row>
    <row r="37" spans="2:4" x14ac:dyDescent="0.25">
      <c r="B37" s="65">
        <v>10403053</v>
      </c>
      <c r="C37" s="65" t="str">
        <f>VLOOKUP(B37:B408,'4.'!$B$8:$D$375,3,0)</f>
        <v>OTRAS CUENTAS POR COBRAR A EMPLEADOS</v>
      </c>
      <c r="D37" s="64">
        <f>VLOOKUP(B37:B408,'4.'!$B$8:$E$375,4,0)</f>
        <v>7154</v>
      </c>
    </row>
    <row r="38" spans="2:4" x14ac:dyDescent="0.25">
      <c r="B38" s="65">
        <v>10403067</v>
      </c>
      <c r="C38" s="65" t="str">
        <f>VLOOKUP(B38:B409,'4.'!$B$8:$D$375,3,0)</f>
        <v>OTRAS CxC TRABAJADORES SEGURO OBLIGATOR</v>
      </c>
      <c r="D38" s="64">
        <f>VLOOKUP(B38:B409,'4.'!$B$8:$E$375,4,0)</f>
        <v>0</v>
      </c>
    </row>
    <row r="39" spans="2:4" x14ac:dyDescent="0.25">
      <c r="B39" s="65">
        <v>10403068</v>
      </c>
      <c r="C39" s="65" t="str">
        <f>VLOOKUP(B39:B410,'4.'!$B$8:$D$375,3,0)</f>
        <v>OTRAS CxC TRABAJADORES SEGURO VEHICULO</v>
      </c>
      <c r="D39" s="64">
        <f>VLOOKUP(B39:B410,'4.'!$B$8:$E$375,4,0)</f>
        <v>0</v>
      </c>
    </row>
    <row r="40" spans="2:4" x14ac:dyDescent="0.25">
      <c r="B40" s="65">
        <v>10403082</v>
      </c>
      <c r="C40" s="65" t="str">
        <f>VLOOKUP(B40:B411,'4.'!$B$8:$D$375,3,0)</f>
        <v>Otras Cuentas por Cobrar P-CARD</v>
      </c>
      <c r="D40" s="64">
        <f>VLOOKUP(B40:B411,'4.'!$B$8:$E$375,4,0)</f>
        <v>2169</v>
      </c>
    </row>
    <row r="41" spans="2:4" x14ac:dyDescent="0.25">
      <c r="B41" s="65">
        <v>10403083</v>
      </c>
      <c r="C41" s="65" t="str">
        <f>VLOOKUP(B41:B412,'4.'!$B$8:$D$375,3,0)</f>
        <v>Otras Cuentas por Cobrar T&amp;E (Travel an</v>
      </c>
      <c r="D41" s="64">
        <f>VLOOKUP(B41:B412,'4.'!$B$8:$E$375,4,0)</f>
        <v>0</v>
      </c>
    </row>
    <row r="42" spans="2:4" x14ac:dyDescent="0.25">
      <c r="B42" s="65">
        <v>10403112</v>
      </c>
      <c r="C42" s="65" t="str">
        <f>VLOOKUP(B42:B413,'4.'!$B$8:$D$375,3,0)</f>
        <v>ANTICIPO PARA GASTOS DE VIAJE</v>
      </c>
      <c r="D42" s="64">
        <f>VLOOKUP(B42:B413,'4.'!$B$8:$E$375,4,0)</f>
        <v>300</v>
      </c>
    </row>
    <row r="43" spans="2:4" x14ac:dyDescent="0.25">
      <c r="B43" s="65">
        <v>10403999</v>
      </c>
      <c r="C43" s="65" t="str">
        <f>VLOOKUP(B43:B414,'4.'!$B$8:$D$375,3,0)</f>
        <v>AJUSTE DE CONVERSIÓN</v>
      </c>
      <c r="D43" s="64">
        <f>VLOOKUP(B43:B414,'4.'!$B$8:$E$375,4,0)</f>
        <v>0</v>
      </c>
    </row>
    <row r="44" spans="2:4" x14ac:dyDescent="0.25">
      <c r="B44" s="65">
        <v>10404001</v>
      </c>
      <c r="C44" s="65" t="str">
        <f>VLOOKUP(B44:B415,'4.'!$B$8:$D$375,3,0)</f>
        <v>ANTICIPO DE IMPUESTO DE RENTA Y COMPLEM</v>
      </c>
      <c r="D44" s="64">
        <f>VLOOKUP(B44:B415,'4.'!$B$8:$E$375,4,0)</f>
        <v>1428276</v>
      </c>
    </row>
    <row r="45" spans="2:4" x14ac:dyDescent="0.25">
      <c r="B45" s="65">
        <v>10404003</v>
      </c>
      <c r="C45" s="65" t="str">
        <f>VLOOKUP(B45:B416,'4.'!$B$8:$D$375,3,0)</f>
        <v>SOBRANTES EN LIQUIDACION PRIVADA DE IMP</v>
      </c>
      <c r="D45" s="64">
        <f>VLOOKUP(B45:B416,'4.'!$B$8:$E$375,4,0)</f>
        <v>1543283</v>
      </c>
    </row>
    <row r="46" spans="2:4" x14ac:dyDescent="0.25">
      <c r="B46" s="65">
        <v>10404007</v>
      </c>
      <c r="C46" s="65" t="str">
        <f>VLOOKUP(B46:B417,'4.'!$B$8:$D$375,3,0)</f>
        <v>AUTORETENCION OTROS CONCEPTOS(ANTES AUT</v>
      </c>
      <c r="D46" s="64">
        <f>VLOOKUP(B46:B417,'4.'!$B$8:$E$375,4,0)</f>
        <v>347034</v>
      </c>
    </row>
    <row r="47" spans="2:4" x14ac:dyDescent="0.25">
      <c r="B47" s="65">
        <v>10404008</v>
      </c>
      <c r="C47" s="65" t="str">
        <f>VLOOKUP(B47:B418,'4.'!$B$8:$D$375,3,0)</f>
        <v>RETENCIÓN EN LA FUENTE A FAVOR</v>
      </c>
      <c r="D47" s="64">
        <f>VLOOKUP(B47:B418,'4.'!$B$8:$E$375,4,0)</f>
        <v>486026</v>
      </c>
    </row>
    <row r="48" spans="2:4" x14ac:dyDescent="0.25">
      <c r="B48" s="65">
        <v>10404012</v>
      </c>
      <c r="C48" s="65" t="str">
        <f>VLOOKUP(B48:B419,'4.'!$B$8:$D$375,3,0)</f>
        <v>OTROS IMPUESTOS</v>
      </c>
      <c r="D48" s="64">
        <f>VLOOKUP(B48:B419,'4.'!$B$8:$E$375,4,0)</f>
        <v>0</v>
      </c>
    </row>
    <row r="49" spans="2:4" x14ac:dyDescent="0.25">
      <c r="B49" s="65">
        <v>10605000</v>
      </c>
      <c r="C49" s="65" t="str">
        <f>VLOOKUP(B49:B420,'4.'!$B$8:$D$375,3,0)</f>
        <v>OTROS GASTOS PAGADOS POR ANTICIPADO</v>
      </c>
      <c r="D49" s="64">
        <f>VLOOKUP(B49:B420,'4.'!$B$8:$E$375,4,0)</f>
        <v>825562</v>
      </c>
    </row>
    <row r="50" spans="2:4" x14ac:dyDescent="0.25">
      <c r="B50" s="65">
        <v>10605023</v>
      </c>
      <c r="C50" s="65" t="str">
        <f>VLOOKUP(B50:B421,'4.'!$B$8:$D$375,3,0)</f>
        <v>CHEQUES CANASTA</v>
      </c>
      <c r="D50" s="64">
        <f>VLOOKUP(B50:B421,'4.'!$B$8:$E$375,4,0)</f>
        <v>0</v>
      </c>
    </row>
    <row r="51" spans="2:4" x14ac:dyDescent="0.25">
      <c r="B51" s="65">
        <v>10606010</v>
      </c>
      <c r="C51" s="65" t="str">
        <f>VLOOKUP(B51:B422,'4.'!$B$8:$D$375,3,0)</f>
        <v>ANTICIPO A PROVEEDORES GRUPO</v>
      </c>
      <c r="D51" s="64">
        <f>VLOOKUP(B51:B422,'4.'!$B$8:$E$375,4,0)</f>
        <v>0</v>
      </c>
    </row>
    <row r="52" spans="2:4" x14ac:dyDescent="0.25">
      <c r="B52" s="65">
        <v>10606012</v>
      </c>
      <c r="C52" s="65" t="str">
        <f>VLOOKUP(B52:B423,'4.'!$B$8:$D$375,3,0)</f>
        <v>ANTICIPO A PROVEEDORES</v>
      </c>
      <c r="D52" s="64">
        <f>VLOOKUP(B52:B423,'4.'!$B$8:$E$375,4,0)</f>
        <v>0</v>
      </c>
    </row>
    <row r="53" spans="2:4" x14ac:dyDescent="0.25">
      <c r="B53" s="65">
        <v>10606999</v>
      </c>
      <c r="C53" s="65" t="str">
        <f>VLOOKUP(B53:B424,'4.'!$B$8:$D$375,3,0)</f>
        <v>AJUSTE DE CONVERSIÓN</v>
      </c>
      <c r="D53" s="64">
        <f>VLOOKUP(B53:B424,'4.'!$B$8:$E$375,4,0)</f>
        <v>0</v>
      </c>
    </row>
    <row r="54" spans="2:4" x14ac:dyDescent="0.25">
      <c r="B54" s="65">
        <v>10802001</v>
      </c>
      <c r="C54" s="65" t="str">
        <f>VLOOKUP(B54:B425,'4.'!$B$8:$D$375,3,0)</f>
        <v>HA-C.H.OFICINAS</v>
      </c>
      <c r="D54" s="64">
        <f>VLOOKUP(B54:B425,'4.'!$B$8:$E$375,4,0)</f>
        <v>3322136</v>
      </c>
    </row>
    <row r="55" spans="2:4" x14ac:dyDescent="0.25">
      <c r="B55" s="65">
        <v>10805002</v>
      </c>
      <c r="C55" s="65" t="str">
        <f>VLOOKUP(B55:B426,'4.'!$B$8:$D$375,3,0)</f>
        <v>HA-C.H.EQUIPO DE PROCESAMIENTO DE DATOS</v>
      </c>
      <c r="D55" s="64">
        <f>VLOOKUP(B55:B426,'4.'!$B$8:$E$375,4,0)</f>
        <v>1341395</v>
      </c>
    </row>
    <row r="56" spans="2:4" x14ac:dyDescent="0.25">
      <c r="B56" s="65">
        <v>10805003</v>
      </c>
      <c r="C56" s="65" t="str">
        <f>VLOOKUP(B56:B427,'4.'!$B$8:$D$375,3,0)</f>
        <v>HA-C.H.EQUIPO DE TELECOMUNICACIONES</v>
      </c>
      <c r="D56" s="64">
        <f>VLOOKUP(B56:B427,'4.'!$B$8:$E$375,4,0)</f>
        <v>119558</v>
      </c>
    </row>
    <row r="57" spans="2:4" x14ac:dyDescent="0.25">
      <c r="B57" s="65">
        <v>10805021</v>
      </c>
      <c r="C57" s="65" t="str">
        <f>VLOOKUP(B57:B428,'4.'!$B$8:$D$375,3,0)</f>
        <v>HA-CH. MUEBLES Y ENSERES</v>
      </c>
      <c r="D57" s="64">
        <f>VLOOKUP(B57:B428,'4.'!$B$8:$E$375,4,0)</f>
        <v>2958883</v>
      </c>
    </row>
    <row r="58" spans="2:4" x14ac:dyDescent="0.25">
      <c r="B58" s="65">
        <v>10820001</v>
      </c>
      <c r="C58" s="65" t="str">
        <f>VLOOKUP(B58:B429,'4.'!$B$8:$D$375,3,0)</f>
        <v>HA-OBR.EN PROC.-CONSTRUCCIONES Y EDIFIC</v>
      </c>
      <c r="D58" s="64">
        <f>VLOOKUP(B58:B429,'4.'!$B$8:$E$375,4,0)</f>
        <v>0</v>
      </c>
    </row>
    <row r="59" spans="2:4" x14ac:dyDescent="0.25">
      <c r="B59" s="65">
        <v>10852001</v>
      </c>
      <c r="C59" s="65" t="str">
        <f>VLOOKUP(B59:B430,'4.'!$B$8:$D$375,3,0)</f>
        <v>HA-DEP.CONSTRUCCIONES Y EDIFICACIONES</v>
      </c>
      <c r="D59" s="64">
        <f>VLOOKUP(B59:B430,'4.'!$B$8:$E$375,4,0)</f>
        <v>-2208703</v>
      </c>
    </row>
    <row r="60" spans="2:4" x14ac:dyDescent="0.25">
      <c r="B60" s="65">
        <v>10855001</v>
      </c>
      <c r="C60" s="65" t="str">
        <f>VLOOKUP(B60:B431,'4.'!$B$8:$D$375,3,0)</f>
        <v>HA- DEP. MUEBLES Y EQUIPO DE OFICINA</v>
      </c>
      <c r="D60" s="64">
        <f>VLOOKUP(B60:B431,'4.'!$B$8:$E$375,4,0)</f>
        <v>-1023708</v>
      </c>
    </row>
    <row r="61" spans="2:4" x14ac:dyDescent="0.25">
      <c r="B61" s="65">
        <v>10855002</v>
      </c>
      <c r="C61" s="65" t="str">
        <f>VLOOKUP(B61:B432,'4.'!$B$8:$D$375,3,0)</f>
        <v>HA-DEP.EQUIPO DE COMUNICACIÓN Y COMPUTO</v>
      </c>
      <c r="D61" s="64">
        <f>VLOOKUP(B61:B432,'4.'!$B$8:$E$375,4,0)</f>
        <v>-1453613</v>
      </c>
    </row>
    <row r="62" spans="2:4" x14ac:dyDescent="0.25">
      <c r="B62" s="65">
        <v>10903015</v>
      </c>
      <c r="C62" s="65" t="str">
        <f>VLOOKUP(B62:B433,'4.'!$B$8:$D$375,3,0)</f>
        <v>HA - IMPTO RTA DIFERIDO  DB  (PROV)</v>
      </c>
      <c r="D62" s="64">
        <f>VLOOKUP(B62:B433,'4.'!$B$8:$E$375,4,0)</f>
        <v>992861</v>
      </c>
    </row>
    <row r="63" spans="2:4" x14ac:dyDescent="0.25">
      <c r="B63" s="65">
        <v>10904503</v>
      </c>
      <c r="C63" s="65" t="str">
        <f>VLOOKUP(B63:B434,'4.'!$B$8:$D$375,3,0)</f>
        <v>DEPOSITOS EN GARANTIA L.P.</v>
      </c>
      <c r="D63" s="64">
        <f>VLOOKUP(B63:B434,'4.'!$B$8:$E$375,4,0)</f>
        <v>105601</v>
      </c>
    </row>
    <row r="64" spans="2:4" x14ac:dyDescent="0.25">
      <c r="B64" s="95"/>
      <c r="C64" s="95" t="s">
        <v>475</v>
      </c>
      <c r="D64" s="96">
        <v>21244228</v>
      </c>
    </row>
    <row r="65" spans="2:4" x14ac:dyDescent="0.25">
      <c r="B65" s="65">
        <v>20103005</v>
      </c>
      <c r="C65" s="65" t="str">
        <f>VLOOKUP(B65:B435,'4.'!$B$8:$D$375,3,0)</f>
        <v>PASIVOS POR FINANC.CP PAGARÈS BCOS.NACIONALES</v>
      </c>
      <c r="D65" s="64">
        <f>VLOOKUP(B65:B435,'4.'!$B$8:$E$375,4,0)</f>
        <v>0</v>
      </c>
    </row>
    <row r="66" spans="2:4" x14ac:dyDescent="0.25">
      <c r="B66" s="65">
        <v>20104068</v>
      </c>
      <c r="C66" s="65" t="str">
        <f>VLOOKUP(B66:B436,'4.'!$B$8:$D$375,3,0)</f>
        <v>GH0068 - CEMASCO</v>
      </c>
      <c r="D66" s="64">
        <f>VLOOKUP(B66:B436,'4.'!$B$8:$E$375,4,0)</f>
        <v>0</v>
      </c>
    </row>
    <row r="67" spans="2:4" x14ac:dyDescent="0.25">
      <c r="B67" s="65">
        <v>20104968</v>
      </c>
      <c r="C67" s="65" t="str">
        <f>VLOOKUP(B67:B437,'4.'!$B$8:$D$375,3,0)</f>
        <v>GH0068 - AJUSTE POR CONVERSION</v>
      </c>
      <c r="D67" s="64">
        <f>VLOOKUP(B67:B437,'4.'!$B$8:$E$375,4,0)</f>
        <v>0</v>
      </c>
    </row>
    <row r="68" spans="2:4" x14ac:dyDescent="0.25">
      <c r="B68" s="65">
        <v>20201068</v>
      </c>
      <c r="C68" s="65" t="str">
        <f>VLOOKUP(B68:B438,'4.'!$B$8:$D$375,3,0)</f>
        <v>GH0068 - INTERESES POR PAGAR  - CEMASCO</v>
      </c>
      <c r="D68" s="64">
        <f>VLOOKUP(B68:B438,'4.'!$B$8:$E$375,4,0)</f>
        <v>0</v>
      </c>
    </row>
    <row r="69" spans="2:4" x14ac:dyDescent="0.25">
      <c r="B69" s="65">
        <v>20206000</v>
      </c>
      <c r="C69" s="65" t="str">
        <f>VLOOKUP(B69:B439,'4.'!$B$8:$D$375,3,0)</f>
        <v>REMUNERACIONES POR  PAGAR</v>
      </c>
      <c r="D69" s="64">
        <f>VLOOKUP(B69:B439,'4.'!$B$8:$E$375,4,0)</f>
        <v>0</v>
      </c>
    </row>
    <row r="70" spans="2:4" x14ac:dyDescent="0.25">
      <c r="B70" s="65">
        <v>20206004</v>
      </c>
      <c r="C70" s="65" t="str">
        <f>VLOOKUP(B70:B440,'4.'!$B$8:$D$375,3,0)</f>
        <v>RETENCION EMBARGOS JUDICIALES</v>
      </c>
      <c r="D70" s="64">
        <f>VLOOKUP(B70:B440,'4.'!$B$8:$E$375,4,0)</f>
        <v>-2918</v>
      </c>
    </row>
    <row r="71" spans="2:4" x14ac:dyDescent="0.25">
      <c r="B71" s="65">
        <v>20206038</v>
      </c>
      <c r="C71" s="65" t="str">
        <f>VLOOKUP(B71:B441,'4.'!$B$8:$D$375,3,0)</f>
        <v>CUENTA TRANSITORIA NÓMINA</v>
      </c>
      <c r="D71" s="64">
        <f>VLOOKUP(B71:B441,'4.'!$B$8:$E$375,4,0)</f>
        <v>0</v>
      </c>
    </row>
    <row r="72" spans="2:4" x14ac:dyDescent="0.25">
      <c r="B72" s="65">
        <v>20206040</v>
      </c>
      <c r="C72" s="65" t="str">
        <f>VLOOKUP(B72:B442,'4.'!$B$8:$D$375,3,0)</f>
        <v>TRANSITORIA COLSANITAS/POLIZA HCM</v>
      </c>
      <c r="D72" s="64">
        <f>VLOOKUP(B72:B442,'4.'!$B$8:$E$375,4,0)</f>
        <v>0</v>
      </c>
    </row>
    <row r="73" spans="2:4" x14ac:dyDescent="0.25">
      <c r="B73" s="65">
        <v>20206041</v>
      </c>
      <c r="C73" s="65" t="str">
        <f>VLOOKUP(B73:B443,'4.'!$B$8:$D$375,3,0)</f>
        <v>TRANSITORIA MEDICINA PREPAGADA POLIZA B</v>
      </c>
      <c r="D73" s="64">
        <f>VLOOKUP(B73:B443,'4.'!$B$8:$E$375,4,0)</f>
        <v>0</v>
      </c>
    </row>
    <row r="74" spans="2:4" x14ac:dyDescent="0.25">
      <c r="B74" s="65">
        <v>20206090</v>
      </c>
      <c r="C74" s="65" t="str">
        <f>VLOOKUP(B74:B444,'4.'!$B$8:$D$375,3,0)</f>
        <v>TRANSITORIA CELULARES</v>
      </c>
      <c r="D74" s="64">
        <f>VLOOKUP(B74:B444,'4.'!$B$8:$E$375,4,0)</f>
        <v>320</v>
      </c>
    </row>
    <row r="75" spans="2:4" x14ac:dyDescent="0.25">
      <c r="B75" s="65">
        <v>20207013</v>
      </c>
      <c r="C75" s="65" t="str">
        <f>VLOOKUP(B75:B445,'4.'!$B$8:$D$375,3,0)</f>
        <v>PROVISION DE SERVICIOS DE TERCEROS</v>
      </c>
      <c r="D75" s="64">
        <f>VLOOKUP(B75:B445,'4.'!$B$8:$E$375,4,0)</f>
        <v>-1981567</v>
      </c>
    </row>
    <row r="76" spans="2:4" x14ac:dyDescent="0.25">
      <c r="B76" s="65">
        <v>20207015</v>
      </c>
      <c r="C76" s="65" t="str">
        <f>VLOOKUP(B76:B446,'4.'!$B$8:$D$375,3,0)</f>
        <v>PROVISION DE SERVICIOS DE TERCEROS (K)</v>
      </c>
      <c r="D76" s="64">
        <f>VLOOKUP(B76:B446,'4.'!$B$8:$E$375,4,0)</f>
        <v>0</v>
      </c>
    </row>
    <row r="77" spans="2:4" x14ac:dyDescent="0.25">
      <c r="B77" s="65">
        <v>20208010</v>
      </c>
      <c r="C77" s="65" t="str">
        <f>VLOOKUP(B77:B447,'4.'!$B$8:$D$375,3,0)</f>
        <v>CESANTIAS CONSOLIDADAS LEY 50/90</v>
      </c>
      <c r="D77" s="64">
        <f>VLOOKUP(B77:B447,'4.'!$B$8:$E$375,4,0)</f>
        <v>-779939</v>
      </c>
    </row>
    <row r="78" spans="2:4" x14ac:dyDescent="0.25">
      <c r="B78" s="65">
        <v>20208011</v>
      </c>
      <c r="C78" s="65" t="str">
        <f>VLOOKUP(B78:B448,'4.'!$B$8:$D$375,3,0)</f>
        <v>INTERESES SOBRE CESANTIAS POR PAGAR</v>
      </c>
      <c r="D78" s="64">
        <f>VLOOKUP(B78:B448,'4.'!$B$8:$E$375,4,0)</f>
        <v>-92093</v>
      </c>
    </row>
    <row r="79" spans="2:4" x14ac:dyDescent="0.25">
      <c r="B79" s="65">
        <v>20208012</v>
      </c>
      <c r="C79" s="65" t="str">
        <f>VLOOKUP(B79:B449,'4.'!$B$8:$D$375,3,0)</f>
        <v>PRIMA DE SERVICIOS POR PAGAR</v>
      </c>
      <c r="D79" s="64">
        <f>VLOOKUP(B79:B449,'4.'!$B$8:$E$375,4,0)</f>
        <v>0</v>
      </c>
    </row>
    <row r="80" spans="2:4" x14ac:dyDescent="0.25">
      <c r="B80" s="65">
        <v>20208016</v>
      </c>
      <c r="C80" s="65" t="str">
        <f>VLOOKUP(B80:B450,'4.'!$B$8:$D$375,3,0)</f>
        <v>PRESTACIONES EXTRALEGALES-BONIFICACIONE</v>
      </c>
      <c r="D80" s="64">
        <f>VLOOKUP(B80:B450,'4.'!$B$8:$E$375,4,0)</f>
        <v>-2137692</v>
      </c>
    </row>
    <row r="81" spans="2:4" x14ac:dyDescent="0.25">
      <c r="B81" s="65">
        <v>20208032</v>
      </c>
      <c r="C81" s="65" t="str">
        <f>VLOOKUP(B81:B451,'4.'!$B$8:$D$375,3,0)</f>
        <v>PROVISION DE VACACIONES MONEDA GRUPO</v>
      </c>
      <c r="D81" s="64">
        <f>VLOOKUP(B81:B451,'4.'!$B$8:$E$375,4,0)</f>
        <v>-486692</v>
      </c>
    </row>
    <row r="82" spans="2:4" x14ac:dyDescent="0.25">
      <c r="B82" s="65">
        <v>20208033</v>
      </c>
      <c r="C82" s="65" t="str">
        <f>VLOOKUP(B82:B452,'4.'!$B$8:$D$375,3,0)</f>
        <v>PRIMAS LEGALES Y EXTRALEGALES CONSOLIDA</v>
      </c>
      <c r="D82" s="64">
        <f>VLOOKUP(B82:B452,'4.'!$B$8:$E$375,4,0)</f>
        <v>0</v>
      </c>
    </row>
    <row r="83" spans="2:4" x14ac:dyDescent="0.25">
      <c r="B83" s="65">
        <v>20208050</v>
      </c>
      <c r="C83" s="65" t="str">
        <f>VLOOKUP(B83:B453,'4.'!$B$8:$D$375,3,0)</f>
        <v>PRIMAS EXTRALEGALES ANUALES POR PAGAR</v>
      </c>
      <c r="D83" s="64">
        <f>VLOOKUP(B83:B453,'4.'!$B$8:$E$375,4,0)</f>
        <v>0</v>
      </c>
    </row>
    <row r="84" spans="2:4" x14ac:dyDescent="0.25">
      <c r="B84" s="65">
        <v>20208051</v>
      </c>
      <c r="C84" s="65" t="str">
        <f>VLOOKUP(B84:B454,'4.'!$B$8:$D$375,3,0)</f>
        <v>PRIMAS DE ANTIGUEDADAD POR PAGAR</v>
      </c>
      <c r="D84" s="64">
        <f>VLOOKUP(B84:B454,'4.'!$B$8:$E$375,4,0)</f>
        <v>-426727</v>
      </c>
    </row>
    <row r="85" spans="2:4" x14ac:dyDescent="0.25">
      <c r="B85" s="65">
        <v>20209001</v>
      </c>
      <c r="C85" s="65" t="str">
        <f>VLOOKUP(B85:B455,'4.'!$B$8:$D$375,3,0)</f>
        <v>IVA DEBITO FISCAL - IMPUESTO POR VENTAS</v>
      </c>
      <c r="D85" s="64">
        <f>VLOOKUP(B85:B455,'4.'!$B$8:$E$375,4,0)</f>
        <v>0</v>
      </c>
    </row>
    <row r="86" spans="2:4" x14ac:dyDescent="0.25">
      <c r="B86" s="65">
        <v>20209045</v>
      </c>
      <c r="C86" s="65" t="str">
        <f>VLOOKUP(B86:B456,'4.'!$B$8:$D$375,3,0)</f>
        <v>IVA - IMPUESTOS POR COMPRAS Y SERVICIOS</v>
      </c>
      <c r="D86" s="64">
        <f>VLOOKUP(B86:B456,'4.'!$B$8:$E$375,4,0)</f>
        <v>0</v>
      </c>
    </row>
    <row r="87" spans="2:4" x14ac:dyDescent="0.25">
      <c r="B87" s="65">
        <v>20209058</v>
      </c>
      <c r="C87" s="65" t="str">
        <f>VLOOKUP(B87:B457,'4.'!$B$8:$D$375,3,0)</f>
        <v>RETENCION EN LA FUENTE-SALARIOS Y PAGOS</v>
      </c>
      <c r="D87" s="64">
        <f>VLOOKUP(B87:B457,'4.'!$B$8:$E$375,4,0)</f>
        <v>-65443</v>
      </c>
    </row>
    <row r="88" spans="2:4" x14ac:dyDescent="0.25">
      <c r="B88" s="65">
        <v>20209060</v>
      </c>
      <c r="C88" s="65" t="str">
        <f>VLOOKUP(B88:B458,'4.'!$B$8:$D$375,3,0)</f>
        <v>RETENCION EN LA FUENTE-HONORARIOS</v>
      </c>
      <c r="D88" s="64">
        <f>VLOOKUP(B88:B458,'4.'!$B$8:$E$375,4,0)</f>
        <v>-26995</v>
      </c>
    </row>
    <row r="89" spans="2:4" x14ac:dyDescent="0.25">
      <c r="B89" s="65">
        <v>20209062</v>
      </c>
      <c r="C89" s="65" t="str">
        <f>VLOOKUP(B89:B459,'4.'!$B$8:$D$375,3,0)</f>
        <v>RETENCION EN LA FUENTE-SERVICIOS</v>
      </c>
      <c r="D89" s="64">
        <f>VLOOKUP(B89:B459,'4.'!$B$8:$E$375,4,0)</f>
        <v>-8576</v>
      </c>
    </row>
    <row r="90" spans="2:4" x14ac:dyDescent="0.25">
      <c r="B90" s="65">
        <v>20209063</v>
      </c>
      <c r="C90" s="65" t="str">
        <f>VLOOKUP(B90:B460,'4.'!$B$8:$D$375,3,0)</f>
        <v>RETENCION EN LA FUENTE-ARRENDAMIENTOS</v>
      </c>
      <c r="D90" s="64">
        <f>VLOOKUP(B90:B460,'4.'!$B$8:$E$375,4,0)</f>
        <v>-9471</v>
      </c>
    </row>
    <row r="91" spans="2:4" x14ac:dyDescent="0.25">
      <c r="B91" s="65">
        <v>20209065</v>
      </c>
      <c r="C91" s="65" t="str">
        <f>VLOOKUP(B91:B461,'4.'!$B$8:$D$375,3,0)</f>
        <v>RETENCION EN LA FUENTE-COMPRAS</v>
      </c>
      <c r="D91" s="64">
        <f>VLOOKUP(B91:B461,'4.'!$B$8:$E$375,4,0)</f>
        <v>-779</v>
      </c>
    </row>
    <row r="92" spans="2:4" x14ac:dyDescent="0.25">
      <c r="B92" s="65">
        <v>20209066</v>
      </c>
      <c r="C92" s="65" t="str">
        <f>VLOOKUP(B92:B462,'4.'!$B$8:$D$375,3,0)</f>
        <v>RETENCION EN LA FUENTE-PAGOS AL EXTERIO</v>
      </c>
      <c r="D92" s="64">
        <f>VLOOKUP(B92:B462,'4.'!$B$8:$E$375,4,0)</f>
        <v>0</v>
      </c>
    </row>
    <row r="93" spans="2:4" x14ac:dyDescent="0.25">
      <c r="B93" s="65">
        <v>20209069</v>
      </c>
      <c r="C93" s="65" t="str">
        <f>VLOOKUP(B93:B463,'4.'!$B$8:$D$375,3,0)</f>
        <v>IVA RETENIDO-REGIMEN COMUN</v>
      </c>
      <c r="D93" s="64">
        <f>VLOOKUP(B93:B463,'4.'!$B$8:$E$375,4,0)</f>
        <v>-10335</v>
      </c>
    </row>
    <row r="94" spans="2:4" x14ac:dyDescent="0.25">
      <c r="B94" s="65">
        <v>20209070</v>
      </c>
      <c r="C94" s="65" t="str">
        <f>VLOOKUP(B94:B464,'4.'!$B$8:$D$375,3,0)</f>
        <v>IVA RETENIDO-REGIMEN SIMPLIFICADO</v>
      </c>
      <c r="D94" s="64">
        <f>VLOOKUP(B94:B464,'4.'!$B$8:$E$375,4,0)</f>
        <v>0</v>
      </c>
    </row>
    <row r="95" spans="2:4" x14ac:dyDescent="0.25">
      <c r="B95" s="65">
        <v>20209071</v>
      </c>
      <c r="C95" s="65" t="str">
        <f>VLOOKUP(B95:B465,'4.'!$B$8:$D$375,3,0)</f>
        <v>RETENCION EN LA FUENTE-PATRIMONIO Y OTR</v>
      </c>
      <c r="D95" s="64">
        <f>VLOOKUP(B95:B465,'4.'!$B$8:$E$375,4,0)</f>
        <v>-5152</v>
      </c>
    </row>
    <row r="96" spans="2:4" x14ac:dyDescent="0.25">
      <c r="B96" s="65">
        <v>20209078</v>
      </c>
      <c r="C96" s="65" t="str">
        <f>VLOOKUP(B96:B466,'4.'!$B$8:$D$375,3,0)</f>
        <v>RETEIVA REGIMEN SIMPLIFICADO</v>
      </c>
      <c r="D96" s="64">
        <f>VLOOKUP(B96:B466,'4.'!$B$8:$E$375,4,0)</f>
        <v>0</v>
      </c>
    </row>
    <row r="97" spans="2:4" x14ac:dyDescent="0.25">
      <c r="B97" s="65">
        <v>20209081</v>
      </c>
      <c r="C97" s="65" t="str">
        <f>VLOOKUP(B97:B467,'4.'!$B$8:$D$375,3,0)</f>
        <v>IVA - IMPUESTO POR IMPORTACIONES</v>
      </c>
      <c r="D97" s="64">
        <f>VLOOKUP(B97:B467,'4.'!$B$8:$E$375,4,0)</f>
        <v>0</v>
      </c>
    </row>
    <row r="98" spans="2:4" x14ac:dyDescent="0.25">
      <c r="B98" s="65">
        <v>20209140</v>
      </c>
      <c r="C98" s="65" t="str">
        <f>VLOOKUP(B98:B468,'4.'!$B$8:$D$375,3,0)</f>
        <v>IMP. PRESERV. SEG. DEMO</v>
      </c>
      <c r="D98" s="64">
        <f>VLOOKUP(B98:B468,'4.'!$B$8:$E$375,4,0)</f>
        <v>0</v>
      </c>
    </row>
    <row r="99" spans="2:4" x14ac:dyDescent="0.25">
      <c r="B99" s="65">
        <v>20209227</v>
      </c>
      <c r="C99" s="65" t="str">
        <f>VLOOKUP(B99:B469,'4.'!$B$8:$D$375,3,0)</f>
        <v>IVA SALDO A FAVOR</v>
      </c>
      <c r="D99" s="64">
        <f>VLOOKUP(B99:B469,'4.'!$B$8:$E$375,4,0)</f>
        <v>0</v>
      </c>
    </row>
    <row r="100" spans="2:4" x14ac:dyDescent="0.25">
      <c r="B100" s="65">
        <v>20209242</v>
      </c>
      <c r="C100" s="65" t="str">
        <f>VLOOKUP(B100:B470,'4.'!$B$8:$D$375,3,0)</f>
        <v>AUTORETENCION OTROS CONCEPTOS(ANTES AU</v>
      </c>
      <c r="D100" s="64">
        <f>VLOOKUP(B100:B470,'4.'!$B$8:$E$375,4,0)</f>
        <v>-27560</v>
      </c>
    </row>
    <row r="101" spans="2:4" x14ac:dyDescent="0.25">
      <c r="B101" s="65">
        <v>20210000</v>
      </c>
      <c r="C101" s="65" t="str">
        <f>VLOOKUP(B101:B471,'4.'!$B$8:$D$375,3,0)</f>
        <v>PAGOS POR ANTICIPADO DE CLIENTES TERCER</v>
      </c>
      <c r="D101" s="64">
        <f>VLOOKUP(B101:B471,'4.'!$B$8:$E$375,4,0)</f>
        <v>0</v>
      </c>
    </row>
    <row r="102" spans="2:4" x14ac:dyDescent="0.25">
      <c r="B102" s="65">
        <v>20211000</v>
      </c>
      <c r="C102" s="65" t="str">
        <f>VLOOKUP(B102:B472,'4.'!$B$8:$D$375,3,0)</f>
        <v>CUENTAS COMERCIALES POR PAGAR -GRUPO HO</v>
      </c>
      <c r="D102" s="64">
        <f>VLOOKUP(B102:B472,'4.'!$B$8:$E$375,4,0)</f>
        <v>-2119099</v>
      </c>
    </row>
    <row r="103" spans="2:4" x14ac:dyDescent="0.25">
      <c r="B103" s="65">
        <v>20211201</v>
      </c>
      <c r="C103" s="65" t="str">
        <f>VLOOKUP(B103:B473,'4.'!$B$8:$D$375,3,0)</f>
        <v>GH0001 Holcim Apasco S.A. de C.V.</v>
      </c>
      <c r="D103" s="64">
        <f>VLOOKUP(B103:B473,'4.'!$B$8:$E$375,4,0)</f>
        <v>-1138162</v>
      </c>
    </row>
    <row r="104" spans="2:4" x14ac:dyDescent="0.25">
      <c r="B104" s="65">
        <v>20211203</v>
      </c>
      <c r="C104" s="65" t="str">
        <f>VLOOKUP(B104:B474,'4.'!$B$8:$D$375,3,0)</f>
        <v>GH0003 Holcim Brasil</v>
      </c>
      <c r="D104" s="64">
        <f>VLOOKUP(B104:B474,'4.'!$B$8:$E$375,4,0)</f>
        <v>0</v>
      </c>
    </row>
    <row r="105" spans="2:4" x14ac:dyDescent="0.25">
      <c r="B105" s="65">
        <v>20211208</v>
      </c>
      <c r="C105" s="65" t="str">
        <f>VLOOKUP(B105:B475,'4.'!$B$8:$D$375,3,0)</f>
        <v>ADIANTAMENTO Juan Minetti S.A.</v>
      </c>
      <c r="D105" s="64">
        <f>VLOOKUP(B105:B475,'4.'!$B$8:$E$375,4,0)</f>
        <v>0</v>
      </c>
    </row>
    <row r="106" spans="2:4" x14ac:dyDescent="0.25">
      <c r="B106" s="65">
        <v>20211901</v>
      </c>
      <c r="C106" s="65" t="str">
        <f>VLOOKUP(B106:B476,'4.'!$B$8:$D$375,3,0)</f>
        <v>GH0001 - Ajuste por conversion</v>
      </c>
      <c r="D106" s="64">
        <f>VLOOKUP(B106:B476,'4.'!$B$8:$E$375,4,0)</f>
        <v>9700</v>
      </c>
    </row>
    <row r="107" spans="2:4" x14ac:dyDescent="0.25">
      <c r="B107" s="65">
        <v>20211903</v>
      </c>
      <c r="C107" s="65" t="str">
        <f>VLOOKUP(B107:B477,'4.'!$B$8:$D$375,3,0)</f>
        <v>GH0003 - Ajuste por conversion</v>
      </c>
      <c r="D107" s="64">
        <f>VLOOKUP(B107:B477,'4.'!$B$8:$E$375,4,0)</f>
        <v>0</v>
      </c>
    </row>
    <row r="108" spans="2:4" x14ac:dyDescent="0.25">
      <c r="B108" s="65">
        <v>20211908</v>
      </c>
      <c r="C108" s="65" t="str">
        <f>VLOOKUP(B108:B478,'4.'!$B$8:$D$375,3,0)</f>
        <v>GH0008 - Ajuste por conversion</v>
      </c>
      <c r="D108" s="64">
        <f>VLOOKUP(B108:B478,'4.'!$B$8:$E$375,4,0)</f>
        <v>0</v>
      </c>
    </row>
    <row r="109" spans="2:4" x14ac:dyDescent="0.25">
      <c r="B109" s="65">
        <v>20211999</v>
      </c>
      <c r="C109" s="65" t="str">
        <f>VLOOKUP(B109:B479,'4.'!$B$8:$D$375,3,0)</f>
        <v>AJUSTE DE CONVERSIÓN</v>
      </c>
      <c r="D109" s="64">
        <f>VLOOKUP(B109:B479,'4.'!$B$8:$E$375,4,0)</f>
        <v>-5078</v>
      </c>
    </row>
    <row r="110" spans="2:4" x14ac:dyDescent="0.25">
      <c r="B110" s="65">
        <v>20213000</v>
      </c>
      <c r="C110" s="65" t="str">
        <f>VLOOKUP(B110:B480,'4.'!$B$8:$D$375,3,0)</f>
        <v>PROVEEDORES NACIONALES</v>
      </c>
      <c r="D110" s="64">
        <f>VLOOKUP(B110:B480,'4.'!$B$8:$E$375,4,0)</f>
        <v>-1178693</v>
      </c>
    </row>
    <row r="111" spans="2:4" x14ac:dyDescent="0.25">
      <c r="B111" s="65">
        <v>20213001</v>
      </c>
      <c r="C111" s="65" t="str">
        <f>VLOOKUP(B111:B481,'4.'!$B$8:$D$375,3,0)</f>
        <v>PROVEEDORES DEL EXTERIOR</v>
      </c>
      <c r="D111" s="64">
        <f>VLOOKUP(B111:B481,'4.'!$B$8:$E$375,4,0)</f>
        <v>-23188</v>
      </c>
    </row>
    <row r="112" spans="2:4" x14ac:dyDescent="0.25">
      <c r="B112" s="65">
        <v>20213012</v>
      </c>
      <c r="C112" s="65" t="str">
        <f>VLOOKUP(B112:B482,'4.'!$B$8:$D$375,3,0)</f>
        <v>OTRAS CUENTAS POR PAGAR A EMPLEADOS</v>
      </c>
      <c r="D112" s="64">
        <f>VLOOKUP(B112:B482,'4.'!$B$8:$E$375,4,0)</f>
        <v>-1730</v>
      </c>
    </row>
    <row r="113" spans="2:4" x14ac:dyDescent="0.25">
      <c r="B113" s="65">
        <v>20213994</v>
      </c>
      <c r="C113" s="65" t="str">
        <f>VLOOKUP(B113:B483,'4.'!$B$8:$D$375,3,0)</f>
        <v>AJUSTE DE CONVERSIÓN</v>
      </c>
      <c r="D113" s="64">
        <f>VLOOKUP(B113:B483,'4.'!$B$8:$E$375,4,0)</f>
        <v>0</v>
      </c>
    </row>
    <row r="114" spans="2:4" x14ac:dyDescent="0.25">
      <c r="B114" s="65">
        <v>20213996</v>
      </c>
      <c r="C114" s="65" t="str">
        <f>VLOOKUP(B114:B484,'4.'!$B$8:$D$375,3,0)</f>
        <v>AJUSTE DE CONVERSIÓN</v>
      </c>
      <c r="D114" s="64">
        <f>VLOOKUP(B114:B484,'4.'!$B$8:$E$375,4,0)</f>
        <v>-43</v>
      </c>
    </row>
    <row r="115" spans="2:4" x14ac:dyDescent="0.25">
      <c r="B115" s="65">
        <v>20213999</v>
      </c>
      <c r="C115" s="65" t="str">
        <f>VLOOKUP(B115:B485,'4.'!$B$8:$D$375,3,0)</f>
        <v>AJUSTE DE CONVERSIÓN</v>
      </c>
      <c r="D115" s="64">
        <f>VLOOKUP(B115:B485,'4.'!$B$8:$E$375,4,0)</f>
        <v>1699</v>
      </c>
    </row>
    <row r="116" spans="2:4" x14ac:dyDescent="0.25">
      <c r="B116" s="65">
        <v>20214000</v>
      </c>
      <c r="C116" s="65" t="str">
        <f>VLOOKUP(B116:B486,'4.'!$B$8:$D$375,3,0)</f>
        <v>DIVIDENDOS POR PAGAR -GRUPO HOLCIM</v>
      </c>
      <c r="D116" s="64">
        <f>VLOOKUP(B116:B486,'4.'!$B$8:$E$375,4,0)</f>
        <v>0</v>
      </c>
    </row>
    <row r="117" spans="2:4" x14ac:dyDescent="0.25">
      <c r="B117" s="65">
        <v>20301000</v>
      </c>
      <c r="C117" s="65" t="str">
        <f>VLOOKUP(B117:B487,'4.'!$B$8:$D$375,3,0)</f>
        <v>PROVISION IMPUESTO A LA RENTA</v>
      </c>
      <c r="D117" s="64">
        <f>VLOOKUP(B117:B487,'4.'!$B$8:$E$375,4,0)</f>
        <v>-3110707</v>
      </c>
    </row>
    <row r="118" spans="2:4" x14ac:dyDescent="0.25">
      <c r="B118" s="65">
        <v>20401068</v>
      </c>
      <c r="C118" s="65" t="str">
        <f>VLOOKUP(B118:B488,'4.'!$B$8:$D$375,3,0)</f>
        <v>GH0068 - CEMASCO</v>
      </c>
      <c r="D118" s="64">
        <f>VLOOKUP(B118:B488,'4.'!$B$8:$E$375,4,0)</f>
        <v>0</v>
      </c>
    </row>
    <row r="119" spans="2:4" x14ac:dyDescent="0.25">
      <c r="B119" s="65">
        <v>20401968</v>
      </c>
      <c r="C119" s="65" t="str">
        <f>VLOOKUP(B119:B489,'4.'!$B$8:$D$375,3,0)</f>
        <v>GH0068 - AJUSTE POR CONVERSION</v>
      </c>
      <c r="D119" s="64">
        <f>VLOOKUP(B119:B489,'4.'!$B$8:$E$375,4,0)</f>
        <v>0</v>
      </c>
    </row>
    <row r="120" spans="2:4" x14ac:dyDescent="0.25">
      <c r="B120" s="65">
        <v>20501011</v>
      </c>
      <c r="C120" s="65" t="str">
        <f>VLOOKUP(B120:B490,'4.'!$B$8:$D$375,3,0)</f>
        <v>HA - Impto. Diferido a Pagar -Pasivo La</v>
      </c>
      <c r="D120" s="64">
        <f>VLOOKUP(B120:B490,'4.'!$B$8:$E$375,4,0)</f>
        <v>-98779</v>
      </c>
    </row>
    <row r="121" spans="2:4" x14ac:dyDescent="0.25">
      <c r="B121" s="94"/>
      <c r="C121" s="95" t="s">
        <v>476</v>
      </c>
      <c r="D121" s="96">
        <f>SUM(D65:D120)</f>
        <v>-13725699</v>
      </c>
    </row>
    <row r="122" spans="2:4" x14ac:dyDescent="0.25">
      <c r="B122" s="65">
        <v>30101000</v>
      </c>
      <c r="C122" s="65" t="str">
        <f>VLOOKUP(B122:B491,'4.'!$B$8:$D$375,3,0)</f>
        <v>CAPITAL SOCIAL AUTORIZADO</v>
      </c>
      <c r="D122" s="64">
        <f>VLOOKUP(B122:B491,'4.'!$B$8:$E$375,4,0)</f>
        <v>-1795000</v>
      </c>
    </row>
    <row r="123" spans="2:4" x14ac:dyDescent="0.25">
      <c r="B123" s="65">
        <v>30201000</v>
      </c>
      <c r="C123" s="65" t="str">
        <f>VLOOKUP(B123:B492,'4.'!$B$8:$D$375,3,0)</f>
        <v>RESERVA LEGAL</v>
      </c>
      <c r="D123" s="64">
        <f>VLOOKUP(B123:B492,'4.'!$B$8:$E$375,4,0)</f>
        <v>-1162931</v>
      </c>
    </row>
    <row r="124" spans="2:4" x14ac:dyDescent="0.25">
      <c r="B124" s="65">
        <v>30203018</v>
      </c>
      <c r="C124" s="65" t="str">
        <f>VLOOKUP(B124:B493,'4.'!$B$8:$D$375,3,0)</f>
        <v>RESERVAS POR DISPOSICIONES FISCALES</v>
      </c>
      <c r="D124" s="64">
        <f>VLOOKUP(B124:B493,'4.'!$B$8:$E$375,4,0)</f>
        <v>-460720</v>
      </c>
    </row>
    <row r="125" spans="2:4" x14ac:dyDescent="0.25">
      <c r="B125" s="65">
        <v>30203095</v>
      </c>
      <c r="C125" s="65" t="str">
        <f>VLOOKUP(B125:B494,'4.'!$B$8:$D$375,3,0)</f>
        <v>Reservas Ocasionales -Otras-</v>
      </c>
      <c r="D125" s="64">
        <f>VLOOKUP(B125:B494,'4.'!$B$8:$E$375,4,0)</f>
        <v>-4800161</v>
      </c>
    </row>
    <row r="126" spans="2:4" x14ac:dyDescent="0.25">
      <c r="B126" s="65">
        <v>30205004</v>
      </c>
      <c r="C126" s="65" t="str">
        <f>VLOOKUP(B126:B495,'4.'!$B$8:$D$375,3,0)</f>
        <v>HA - UTILIDADES ACUMULADAS</v>
      </c>
      <c r="D126" s="64">
        <f>VLOOKUP(B126:B495,'4.'!$B$8:$E$375,4,0)</f>
        <v>935914</v>
      </c>
    </row>
    <row r="127" spans="2:4" x14ac:dyDescent="0.25">
      <c r="B127" s="65">
        <v>30207012</v>
      </c>
      <c r="C127" s="65" t="str">
        <f>VLOOKUP(B127:B496,'4.'!$B$8:$D$375,3,0)</f>
        <v>HA - AJUSTE DIF.CAMB. INV. EXTRANJ.</v>
      </c>
      <c r="D127" s="64">
        <f>VLOOKUP(B127:B496,'4.'!$B$8:$E$375,4,0)</f>
        <v>0</v>
      </c>
    </row>
    <row r="128" spans="2:4" x14ac:dyDescent="0.25">
      <c r="B128" s="95"/>
      <c r="C128" s="95" t="s">
        <v>477</v>
      </c>
      <c r="D128" s="96">
        <f>SUM(D122:D127)</f>
        <v>-7282898</v>
      </c>
    </row>
    <row r="129" spans="2:4" x14ac:dyDescent="0.25">
      <c r="B129" s="65">
        <v>40113008</v>
      </c>
      <c r="C129" s="65" t="str">
        <f>VLOOKUP(B129:B497,'4.'!$B$8:$D$375,3,0)</f>
        <v>VTA.SERVICIOS EXPORT.TERCEROS</v>
      </c>
      <c r="D129" s="64">
        <f>VLOOKUP(B129:B497,'4.'!$B$8:$E$375,4,0)</f>
        <v>0</v>
      </c>
    </row>
    <row r="130" spans="2:4" x14ac:dyDescent="0.25">
      <c r="B130" s="65">
        <v>40113009</v>
      </c>
      <c r="C130" s="65" t="str">
        <f>VLOOKUP(B130:B498,'4.'!$B$8:$D$375,3,0)</f>
        <v>VTA.SERVICIOS EXPORT.TERCEROS</v>
      </c>
      <c r="D130" s="64">
        <f>VLOOKUP(B130:B498,'4.'!$B$8:$E$375,4,0)</f>
        <v>0</v>
      </c>
    </row>
    <row r="131" spans="2:4" x14ac:dyDescent="0.25">
      <c r="B131" s="65">
        <v>45303005</v>
      </c>
      <c r="C131" s="65" t="str">
        <f>VLOOKUP(B131:B499,'4.'!$B$8:$D$375,3,0)</f>
        <v>INTERESES POR INVERSIONES</v>
      </c>
      <c r="D131" s="64">
        <f>VLOOKUP(B131:B499,'4.'!$B$8:$E$375,4,0)</f>
        <v>-363462</v>
      </c>
    </row>
    <row r="132" spans="2:4" x14ac:dyDescent="0.25">
      <c r="B132" s="65">
        <v>45304010</v>
      </c>
      <c r="C132" s="65" t="str">
        <f>VLOOKUP(B132:B500,'4.'!$B$8:$D$375,3,0)</f>
        <v>AJUSTE POR REDONDEO</v>
      </c>
      <c r="D132" s="64">
        <f>VLOOKUP(B132:B500,'4.'!$B$8:$E$375,4,0)</f>
        <v>-10</v>
      </c>
    </row>
    <row r="133" spans="2:4" x14ac:dyDescent="0.25">
      <c r="B133" s="65">
        <v>45401002</v>
      </c>
      <c r="C133" s="65" t="str">
        <f>VLOOKUP(B133:B501,'4.'!$B$8:$D$375,3,0)</f>
        <v>GANANCIA REALIZADA CAJA MONEDA EXTRANJE</v>
      </c>
      <c r="D133" s="64">
        <f>VLOOKUP(B133:B501,'4.'!$B$8:$E$375,4,0)</f>
        <v>-570321</v>
      </c>
    </row>
    <row r="134" spans="2:4" x14ac:dyDescent="0.25">
      <c r="B134" s="65">
        <v>45401003</v>
      </c>
      <c r="C134" s="65" t="str">
        <f>VLOOKUP(B134:B502,'4.'!$B$8:$D$375,3,0)</f>
        <v>GANANCIA REALIZADA BANCO MONEDA NACIONA</v>
      </c>
      <c r="D134" s="64">
        <f>VLOOKUP(B134:B502,'4.'!$B$8:$E$375,4,0)</f>
        <v>-30065</v>
      </c>
    </row>
    <row r="135" spans="2:4" x14ac:dyDescent="0.25">
      <c r="B135" s="65">
        <v>45401004</v>
      </c>
      <c r="C135" s="65" t="str">
        <f>VLOOKUP(B135:B503,'4.'!$B$8:$D$375,3,0)</f>
        <v>GANANCIA REALIZADA BCO.M.EXTRANJERA</v>
      </c>
      <c r="D135" s="64">
        <f>VLOOKUP(B135:B503,'4.'!$B$8:$E$375,4,0)</f>
        <v>0</v>
      </c>
    </row>
    <row r="136" spans="2:4" x14ac:dyDescent="0.25">
      <c r="B136" s="65">
        <v>45401061</v>
      </c>
      <c r="C136" s="65" t="str">
        <f>VLOOKUP(B136:B504,'4.'!$B$8:$D$375,3,0)</f>
        <v>GANANCIA REALIZADA CTAS.POR COBRAR COME</v>
      </c>
      <c r="D136" s="64">
        <f>VLOOKUP(B136:B504,'4.'!$B$8:$E$375,4,0)</f>
        <v>-261291</v>
      </c>
    </row>
    <row r="137" spans="2:4" x14ac:dyDescent="0.25">
      <c r="B137" s="65">
        <v>45401063</v>
      </c>
      <c r="C137" s="65" t="str">
        <f>VLOOKUP(B137:B505,'4.'!$B$8:$D$375,3,0)</f>
        <v>GANANCIA REALIZADA CTAS.POR COB. COMERC</v>
      </c>
      <c r="D137" s="64">
        <f>VLOOKUP(B137:B505,'4.'!$B$8:$E$375,4,0)</f>
        <v>0</v>
      </c>
    </row>
    <row r="138" spans="2:4" x14ac:dyDescent="0.25">
      <c r="B138" s="65">
        <v>45401093</v>
      </c>
      <c r="C138" s="65" t="str">
        <f>VLOOKUP(B138:B506,'4.'!$B$8:$D$375,3,0)</f>
        <v>GANANCIA REALIZADA OTRAS CTAS.POR COBRA</v>
      </c>
      <c r="D138" s="64">
        <f>VLOOKUP(B138:B506,'4.'!$B$8:$E$375,4,0)</f>
        <v>0</v>
      </c>
    </row>
    <row r="139" spans="2:4" x14ac:dyDescent="0.25">
      <c r="B139" s="65">
        <v>45401156</v>
      </c>
      <c r="C139" s="65" t="str">
        <f>VLOOKUP(B139:B507,'4.'!$B$8:$D$375,3,0)</f>
        <v>GANANCIA REALIZADA ANTICIPOS A PROVEEDO</v>
      </c>
      <c r="D139" s="64">
        <f>VLOOKUP(B139:B507,'4.'!$B$8:$E$375,4,0)</f>
        <v>0</v>
      </c>
    </row>
    <row r="140" spans="2:4" x14ac:dyDescent="0.25">
      <c r="B140" s="65">
        <v>45401205</v>
      </c>
      <c r="C140" s="65" t="str">
        <f>VLOOKUP(B140:B508,'4.'!$B$8:$D$375,3,0)</f>
        <v>GANANCIA REALIZADA PAS.FIN.POR.CORR.GRU</v>
      </c>
      <c r="D140" s="64">
        <f>VLOOKUP(B140:B508,'4.'!$B$8:$E$375,4,0)</f>
        <v>0</v>
      </c>
    </row>
    <row r="141" spans="2:4" x14ac:dyDescent="0.25">
      <c r="B141" s="65">
        <v>45401240</v>
      </c>
      <c r="C141" s="65" t="str">
        <f>VLOOKUP(B141:B509,'4.'!$B$8:$D$375,3,0)</f>
        <v>GANANCIA REALIZADA ANTICIPOS DE CLIENTE</v>
      </c>
      <c r="D141" s="64">
        <f>VLOOKUP(B141:B509,'4.'!$B$8:$E$375,4,0)</f>
        <v>-70406</v>
      </c>
    </row>
    <row r="142" spans="2:4" x14ac:dyDescent="0.25">
      <c r="B142" s="65">
        <v>45401241</v>
      </c>
      <c r="C142" s="65" t="str">
        <f>VLOOKUP(B142:B510,'4.'!$B$8:$D$375,3,0)</f>
        <v>GANANCIA REALIZADA CUENTAS COMERC. POR</v>
      </c>
      <c r="D142" s="64">
        <f>VLOOKUP(B142:B510,'4.'!$B$8:$E$375,4,0)</f>
        <v>-1433</v>
      </c>
    </row>
    <row r="143" spans="2:4" x14ac:dyDescent="0.25">
      <c r="B143" s="65">
        <v>45401243</v>
      </c>
      <c r="C143" s="65" t="str">
        <f>VLOOKUP(B143:B511,'4.'!$B$8:$D$375,3,0)</f>
        <v>GANANCIA REALIZADA CUENTAS COM. POR PAG</v>
      </c>
      <c r="D143" s="64">
        <f>VLOOKUP(B143:B511,'4.'!$B$8:$E$375,4,0)</f>
        <v>-3280</v>
      </c>
    </row>
    <row r="144" spans="2:4" x14ac:dyDescent="0.25">
      <c r="B144" s="65">
        <v>45402002</v>
      </c>
      <c r="C144" s="65" t="str">
        <f>VLOOKUP(B144:B512,'4.'!$B$8:$D$375,3,0)</f>
        <v>GANANCIA NO REALIZADA CAJA MONEDA EXTRA</v>
      </c>
      <c r="D144" s="64">
        <f>VLOOKUP(B144:B512,'4.'!$B$8:$E$375,4,0)</f>
        <v>-320312</v>
      </c>
    </row>
    <row r="145" spans="2:4" x14ac:dyDescent="0.25">
      <c r="B145" s="65">
        <v>45402003</v>
      </c>
      <c r="C145" s="65" t="str">
        <f>VLOOKUP(B145:B513,'4.'!$B$8:$D$375,3,0)</f>
        <v>GANANCIA NO REALIZADA BANCO MONEDA NACI</v>
      </c>
      <c r="D145" s="64">
        <f>VLOOKUP(B145:B513,'4.'!$B$8:$E$375,4,0)</f>
        <v>0</v>
      </c>
    </row>
    <row r="146" spans="2:4" x14ac:dyDescent="0.25">
      <c r="B146" s="65">
        <v>45402061</v>
      </c>
      <c r="C146" s="65" t="str">
        <f>VLOOKUP(B146:B514,'4.'!$B$8:$D$375,3,0)</f>
        <v>GANANCIA NO REALIZADA CTAS.POR COBRAR C</v>
      </c>
      <c r="D146" s="64">
        <f>VLOOKUP(B146:B514,'4.'!$B$8:$E$375,4,0)</f>
        <v>-493339</v>
      </c>
    </row>
    <row r="147" spans="2:4" x14ac:dyDescent="0.25">
      <c r="B147" s="65">
        <v>45402063</v>
      </c>
      <c r="C147" s="65" t="str">
        <f>VLOOKUP(B147:B515,'4.'!$B$8:$D$375,3,0)</f>
        <v>GANANCIA NO REALIZADA CTAS.POR COB. COM</v>
      </c>
      <c r="D147" s="64">
        <f>VLOOKUP(B147:B515,'4.'!$B$8:$E$375,4,0)</f>
        <v>0</v>
      </c>
    </row>
    <row r="148" spans="2:4" x14ac:dyDescent="0.25">
      <c r="B148" s="65">
        <v>45402093</v>
      </c>
      <c r="C148" s="65" t="str">
        <f>VLOOKUP(B148:B516,'4.'!$B$8:$D$375,3,0)</f>
        <v>GANANCIA NO REALIZADA OTRAS CTAS.POR CO</v>
      </c>
      <c r="D148" s="64">
        <f>VLOOKUP(B148:B516,'4.'!$B$8:$E$375,4,0)</f>
        <v>0</v>
      </c>
    </row>
    <row r="149" spans="2:4" x14ac:dyDescent="0.25">
      <c r="B149" s="65">
        <v>45402156</v>
      </c>
      <c r="C149" s="65" t="str">
        <f>VLOOKUP(B149:B517,'4.'!$B$8:$D$375,3,0)</f>
        <v>GANANCIA NO REALIZADA ANTICIPOS A PROVE</v>
      </c>
      <c r="D149" s="64">
        <f>VLOOKUP(B149:B517,'4.'!$B$8:$E$375,4,0)</f>
        <v>0</v>
      </c>
    </row>
    <row r="150" spans="2:4" x14ac:dyDescent="0.25">
      <c r="B150" s="65">
        <v>45402205</v>
      </c>
      <c r="C150" s="65" t="str">
        <f>VLOOKUP(B150:B518,'4.'!$B$8:$D$375,3,0)</f>
        <v>GANANCIA NO REALIZADA PAS.FIN.POR.CORR.</v>
      </c>
      <c r="D150" s="64">
        <f>VLOOKUP(B150:B518,'4.'!$B$8:$E$375,4,0)</f>
        <v>0</v>
      </c>
    </row>
    <row r="151" spans="2:4" x14ac:dyDescent="0.25">
      <c r="B151" s="65">
        <v>45402241</v>
      </c>
      <c r="C151" s="65" t="str">
        <f>VLOOKUP(B151:B519,'4.'!$B$8:$D$375,3,0)</f>
        <v>GANANCIA NO REALIZADA CUENTAS COMERC. P</v>
      </c>
      <c r="D151" s="64">
        <f>VLOOKUP(B151:B519,'4.'!$B$8:$E$375,4,0)</f>
        <v>-681104</v>
      </c>
    </row>
    <row r="152" spans="2:4" x14ac:dyDescent="0.25">
      <c r="B152" s="65">
        <v>45402243</v>
      </c>
      <c r="C152" s="65" t="str">
        <f>VLOOKUP(B152:B520,'4.'!$B$8:$D$375,3,0)</f>
        <v>GANANCIA NO REALIZADA CUENTAS COM. POR</v>
      </c>
      <c r="D152" s="64">
        <f>VLOOKUP(B152:B520,'4.'!$B$8:$E$375,4,0)</f>
        <v>-6234</v>
      </c>
    </row>
    <row r="153" spans="2:4" x14ac:dyDescent="0.25">
      <c r="B153" s="65">
        <v>45503043</v>
      </c>
      <c r="C153" s="65" t="str">
        <f>VLOOKUP(B153:B521,'4.'!$B$8:$D$375,3,0)</f>
        <v>OTROS INGRESOS</v>
      </c>
      <c r="D153" s="64">
        <f>VLOOKUP(B153:B521,'4.'!$B$8:$E$375,4,0)</f>
        <v>-116915</v>
      </c>
    </row>
    <row r="154" spans="2:4" x14ac:dyDescent="0.25">
      <c r="B154" s="95"/>
      <c r="C154" s="95" t="s">
        <v>478</v>
      </c>
      <c r="D154" s="96">
        <f>SUM(D129:D153)</f>
        <v>-2918172</v>
      </c>
    </row>
    <row r="155" spans="2:4" x14ac:dyDescent="0.25">
      <c r="B155" s="65">
        <v>51001000</v>
      </c>
      <c r="C155" s="65" t="str">
        <f>VLOOKUP(B155:B522,'4.'!$B$8:$D$375,3,0)</f>
        <v>PR -  SUELDOS Y SALARIOS</v>
      </c>
      <c r="D155" s="64">
        <f>VLOOKUP(B155:B522,'4.'!$B$8:$E$375,4,0)</f>
        <v>7984571</v>
      </c>
    </row>
    <row r="156" spans="2:4" x14ac:dyDescent="0.25">
      <c r="B156" s="65">
        <v>51001001</v>
      </c>
      <c r="C156" s="65" t="str">
        <f>VLOOKUP(B156:B523,'4.'!$B$8:$D$375,3,0)</f>
        <v>PR -  SALARIO INTEGRAL</v>
      </c>
      <c r="D156" s="64">
        <f>VLOOKUP(B156:B523,'4.'!$B$8:$E$375,4,0)</f>
        <v>0</v>
      </c>
    </row>
    <row r="157" spans="2:4" x14ac:dyDescent="0.25">
      <c r="B157" s="65">
        <v>51001003</v>
      </c>
      <c r="C157" s="65" t="str">
        <f>VLOOKUP(B157:B524,'4.'!$B$8:$D$375,3,0)</f>
        <v>PR -  HORAS EXTRAS</v>
      </c>
      <c r="D157" s="64">
        <f>VLOOKUP(B157:B524,'4.'!$B$8:$E$375,4,0)</f>
        <v>126075</v>
      </c>
    </row>
    <row r="158" spans="2:4" x14ac:dyDescent="0.25">
      <c r="B158" s="65">
        <v>51001006</v>
      </c>
      <c r="C158" s="65" t="str">
        <f>VLOOKUP(B158:B525,'4.'!$B$8:$D$375,3,0)</f>
        <v>PR -  INCAPACIDADES</v>
      </c>
      <c r="D158" s="64">
        <f>VLOOKUP(B158:B525,'4.'!$B$8:$E$375,4,0)</f>
        <v>138971</v>
      </c>
    </row>
    <row r="159" spans="2:4" x14ac:dyDescent="0.25">
      <c r="B159" s="65">
        <v>51001022</v>
      </c>
      <c r="C159" s="65" t="str">
        <f>VLOOKUP(B159:B526,'4.'!$B$8:$D$375,3,0)</f>
        <v>AD -  SUELDOS Y SALARIOS</v>
      </c>
      <c r="D159" s="64">
        <f>VLOOKUP(B159:B526,'4.'!$B$8:$E$375,4,0)</f>
        <v>930514</v>
      </c>
    </row>
    <row r="160" spans="2:4" x14ac:dyDescent="0.25">
      <c r="B160" s="65">
        <v>51001023</v>
      </c>
      <c r="C160" s="65" t="str">
        <f>VLOOKUP(B160:B527,'4.'!$B$8:$D$375,3,0)</f>
        <v>VT -  SUELDOS Y SALARIOS</v>
      </c>
      <c r="D160" s="64">
        <f>VLOOKUP(B160:B527,'4.'!$B$8:$E$375,4,0)</f>
        <v>10416</v>
      </c>
    </row>
    <row r="161" spans="2:4" x14ac:dyDescent="0.25">
      <c r="B161" s="65">
        <v>51001024</v>
      </c>
      <c r="C161" s="65" t="str">
        <f>VLOOKUP(B161:B528,'4.'!$B$8:$D$375,3,0)</f>
        <v>AD -  SALARIO INTEGRAL</v>
      </c>
      <c r="D161" s="64">
        <f>VLOOKUP(B161:B528,'4.'!$B$8:$E$375,4,0)</f>
        <v>2480592</v>
      </c>
    </row>
    <row r="162" spans="2:4" x14ac:dyDescent="0.25">
      <c r="B162" s="65">
        <v>51001025</v>
      </c>
      <c r="C162" s="65" t="str">
        <f>VLOOKUP(B162:B529,'4.'!$B$8:$D$375,3,0)</f>
        <v>VT -  SALARIO INTEGRAL</v>
      </c>
      <c r="D162" s="64">
        <f>VLOOKUP(B162:B529,'4.'!$B$8:$E$375,4,0)</f>
        <v>701819</v>
      </c>
    </row>
    <row r="163" spans="2:4" x14ac:dyDescent="0.25">
      <c r="B163" s="65">
        <v>51001028</v>
      </c>
      <c r="C163" s="65" t="str">
        <f>VLOOKUP(B163:B530,'4.'!$B$8:$D$375,3,0)</f>
        <v>AD -  HORAS EXTRAS SUELDOS Y JORNALES</v>
      </c>
      <c r="D163" s="64">
        <f>VLOOKUP(B163:B530,'4.'!$B$8:$E$375,4,0)</f>
        <v>9808</v>
      </c>
    </row>
    <row r="164" spans="2:4" x14ac:dyDescent="0.25">
      <c r="B164" s="65">
        <v>51001029</v>
      </c>
      <c r="C164" s="65" t="str">
        <f>VLOOKUP(B164:B531,'4.'!$B$8:$D$375,3,0)</f>
        <v>VT -  HORAS EXTRAS SUELDOS Y JORNALES</v>
      </c>
      <c r="D164" s="64">
        <f>VLOOKUP(B164:B531,'4.'!$B$8:$E$375,4,0)</f>
        <v>0</v>
      </c>
    </row>
    <row r="165" spans="2:4" x14ac:dyDescent="0.25">
      <c r="B165" s="65">
        <v>51001032</v>
      </c>
      <c r="C165" s="65" t="str">
        <f>VLOOKUP(B165:B532,'4.'!$B$8:$D$375,3,0)</f>
        <v>AD -  INCAPACIDADES</v>
      </c>
      <c r="D165" s="64">
        <f>VLOOKUP(B165:B532,'4.'!$B$8:$E$375,4,0)</f>
        <v>19860</v>
      </c>
    </row>
    <row r="166" spans="2:4" x14ac:dyDescent="0.25">
      <c r="B166" s="65">
        <v>51001033</v>
      </c>
      <c r="C166" s="65" t="str">
        <f>VLOOKUP(B166:B533,'4.'!$B$8:$D$375,3,0)</f>
        <v>VT -  INCAPACIDADES</v>
      </c>
      <c r="D166" s="64">
        <f>VLOOKUP(B166:B533,'4.'!$B$8:$E$375,4,0)</f>
        <v>5915</v>
      </c>
    </row>
    <row r="167" spans="2:4" x14ac:dyDescent="0.25">
      <c r="B167" s="65">
        <v>51001038</v>
      </c>
      <c r="C167" s="65" t="str">
        <f>VLOOKUP(B167:B534,'4.'!$B$8:$D$375,3,0)</f>
        <v>PR - SUELDOS Y SALARIOS - REMUNERACION</v>
      </c>
      <c r="D167" s="64">
        <f>VLOOKUP(B167:B534,'4.'!$B$8:$E$375,4,0)</f>
        <v>0</v>
      </c>
    </row>
    <row r="168" spans="2:4" x14ac:dyDescent="0.25">
      <c r="B168" s="65">
        <v>51001043</v>
      </c>
      <c r="C168" s="65" t="str">
        <f>VLOOKUP(B168:B535,'4.'!$B$8:$D$375,3,0)</f>
        <v>AD - AUXILIO DE MOVILIZACION SALARIAL</v>
      </c>
      <c r="D168" s="64">
        <f>VLOOKUP(B168:B535,'4.'!$B$8:$E$375,4,0)</f>
        <v>0</v>
      </c>
    </row>
    <row r="169" spans="2:4" x14ac:dyDescent="0.25">
      <c r="B169" s="65">
        <v>51001879</v>
      </c>
      <c r="C169" s="65" t="str">
        <f>VLOOKUP(B169:B536,'4.'!$B$8:$D$375,3,0)</f>
        <v>Recuper. Aprovechamientos -Mano de Obra</v>
      </c>
      <c r="D169" s="64">
        <f>VLOOKUP(B169:B536,'4.'!$B$8:$E$375,4,0)</f>
        <v>0</v>
      </c>
    </row>
    <row r="170" spans="2:4" x14ac:dyDescent="0.25">
      <c r="B170" s="65">
        <v>51002000</v>
      </c>
      <c r="C170" s="65" t="str">
        <f>VLOOKUP(B170:B537,'4.'!$B$8:$D$375,3,0)</f>
        <v>PR -  CESANTIAS (ANTIG.MENSUAL ART 108</v>
      </c>
      <c r="D170" s="64">
        <f>VLOOKUP(B170:B537,'4.'!$B$8:$E$375,4,0)</f>
        <v>763582</v>
      </c>
    </row>
    <row r="171" spans="2:4" x14ac:dyDescent="0.25">
      <c r="B171" s="65">
        <v>51002002</v>
      </c>
      <c r="C171" s="65" t="str">
        <f>VLOOKUP(B171:B538,'4.'!$B$8:$D$375,3,0)</f>
        <v>PR -  INTERESES SOBRE CESANTIAS</v>
      </c>
      <c r="D171" s="64">
        <f>VLOOKUP(B171:B538,'4.'!$B$8:$E$375,4,0)</f>
        <v>84215</v>
      </c>
    </row>
    <row r="172" spans="2:4" x14ac:dyDescent="0.25">
      <c r="B172" s="65">
        <v>51002003</v>
      </c>
      <c r="C172" s="65" t="str">
        <f>VLOOKUP(B172:B539,'4.'!$B$8:$D$375,3,0)</f>
        <v>PR -  PRIMA DE SERVICIOS LEGAL/ UTILIDA</v>
      </c>
      <c r="D172" s="64">
        <f>VLOOKUP(B172:B539,'4.'!$B$8:$E$375,4,0)</f>
        <v>731835</v>
      </c>
    </row>
    <row r="173" spans="2:4" x14ac:dyDescent="0.25">
      <c r="B173" s="65">
        <v>51002017</v>
      </c>
      <c r="C173" s="65" t="str">
        <f>VLOOKUP(B173:B540,'4.'!$B$8:$D$375,3,0)</f>
        <v>PR -  AUXILIOS SOCIALES</v>
      </c>
      <c r="D173" s="64">
        <f>VLOOKUP(B173:B540,'4.'!$B$8:$E$375,4,0)</f>
        <v>17026</v>
      </c>
    </row>
    <row r="174" spans="2:4" x14ac:dyDescent="0.25">
      <c r="B174" s="65">
        <v>51002018</v>
      </c>
      <c r="C174" s="65" t="str">
        <f>VLOOKUP(B174:B541,'4.'!$B$8:$D$375,3,0)</f>
        <v>PR -  VACACIONES</v>
      </c>
      <c r="D174" s="64">
        <f>VLOOKUP(B174:B541,'4.'!$B$8:$E$375,4,0)</f>
        <v>827451</v>
      </c>
    </row>
    <row r="175" spans="2:4" x14ac:dyDescent="0.25">
      <c r="B175" s="65">
        <v>51002019</v>
      </c>
      <c r="C175" s="65" t="str">
        <f>VLOOKUP(B175:B542,'4.'!$B$8:$D$375,3,0)</f>
        <v>PR -  PRIMAS EXTRALEGALES/BONO VACACION</v>
      </c>
      <c r="D175" s="64">
        <f>VLOOKUP(B175:B542,'4.'!$B$8:$E$375,4,0)</f>
        <v>1978430</v>
      </c>
    </row>
    <row r="176" spans="2:4" x14ac:dyDescent="0.25">
      <c r="B176" s="65">
        <v>51002020</v>
      </c>
      <c r="C176" s="65" t="str">
        <f>VLOOKUP(B176:B543,'4.'!$B$8:$D$375,3,0)</f>
        <v>PR -  BONIFICACIONES</v>
      </c>
      <c r="D176" s="64">
        <f>VLOOKUP(B176:B543,'4.'!$B$8:$E$375,4,0)</f>
        <v>1316485</v>
      </c>
    </row>
    <row r="177" spans="2:4" x14ac:dyDescent="0.25">
      <c r="B177" s="65">
        <v>51002022</v>
      </c>
      <c r="C177" s="65" t="str">
        <f>VLOOKUP(B177:B544,'4.'!$B$8:$D$375,3,0)</f>
        <v>PR -  AUXILIO DE TRANSPORTE</v>
      </c>
      <c r="D177" s="64">
        <f>VLOOKUP(B177:B544,'4.'!$B$8:$E$375,4,0)</f>
        <v>195396</v>
      </c>
    </row>
    <row r="178" spans="2:4" x14ac:dyDescent="0.25">
      <c r="B178" s="65">
        <v>51002023</v>
      </c>
      <c r="C178" s="65" t="str">
        <f>VLOOKUP(B178:B545,'4.'!$B$8:$D$375,3,0)</f>
        <v>AD -  CENSANTIAS</v>
      </c>
      <c r="D178" s="64">
        <f>VLOOKUP(B178:B545,'4.'!$B$8:$E$375,4,0)</f>
        <v>84263</v>
      </c>
    </row>
    <row r="179" spans="2:4" x14ac:dyDescent="0.25">
      <c r="B179" s="65">
        <v>51002024</v>
      </c>
      <c r="C179" s="65" t="str">
        <f>VLOOKUP(B179:B546,'4.'!$B$8:$D$375,3,0)</f>
        <v>VT -  CENSANTIAS</v>
      </c>
      <c r="D179" s="64">
        <f>VLOOKUP(B179:B546,'4.'!$B$8:$E$375,4,0)</f>
        <v>1361</v>
      </c>
    </row>
    <row r="180" spans="2:4" x14ac:dyDescent="0.25">
      <c r="B180" s="65">
        <v>51002025</v>
      </c>
      <c r="C180" s="65" t="str">
        <f>VLOOKUP(B180:B547,'4.'!$B$8:$D$375,3,0)</f>
        <v>AD -  INTERESES SOBRE CESANTIAS</v>
      </c>
      <c r="D180" s="64">
        <f>VLOOKUP(B180:B547,'4.'!$B$8:$E$375,4,0)</f>
        <v>8024</v>
      </c>
    </row>
    <row r="181" spans="2:4" x14ac:dyDescent="0.25">
      <c r="B181" s="65">
        <v>51002026</v>
      </c>
      <c r="C181" s="65" t="str">
        <f>VLOOKUP(B181:B548,'4.'!$B$8:$D$375,3,0)</f>
        <v>VT -  INTERESES SOBRE CESANTIAS</v>
      </c>
      <c r="D181" s="64">
        <f>VLOOKUP(B181:B548,'4.'!$B$8:$E$375,4,0)</f>
        <v>43</v>
      </c>
    </row>
    <row r="182" spans="2:4" x14ac:dyDescent="0.25">
      <c r="B182" s="65">
        <v>51002027</v>
      </c>
      <c r="C182" s="65" t="str">
        <f>VLOOKUP(B182:B549,'4.'!$B$8:$D$375,3,0)</f>
        <v>AD -  PRIMA DE SERVICIOS LEGAL</v>
      </c>
      <c r="D182" s="64">
        <f>VLOOKUP(B182:B549,'4.'!$B$8:$E$375,4,0)</f>
        <v>82935</v>
      </c>
    </row>
    <row r="183" spans="2:4" x14ac:dyDescent="0.25">
      <c r="B183" s="65">
        <v>51002028</v>
      </c>
      <c r="C183" s="65" t="str">
        <f>VLOOKUP(B183:B550,'4.'!$B$8:$D$375,3,0)</f>
        <v>VT -  PRIMA DE SERVICIOS LEGAL</v>
      </c>
      <c r="D183" s="64">
        <f>VLOOKUP(B183:B550,'4.'!$B$8:$E$375,4,0)</f>
        <v>1361</v>
      </c>
    </row>
    <row r="184" spans="2:4" x14ac:dyDescent="0.25">
      <c r="B184" s="65">
        <v>51002029</v>
      </c>
      <c r="C184" s="65" t="str">
        <f>VLOOKUP(B184:B551,'4.'!$B$8:$D$375,3,0)</f>
        <v>AD -  VACACIONES</v>
      </c>
      <c r="D184" s="64">
        <f>VLOOKUP(B184:B551,'4.'!$B$8:$E$375,4,0)</f>
        <v>412486</v>
      </c>
    </row>
    <row r="185" spans="2:4" x14ac:dyDescent="0.25">
      <c r="B185" s="65">
        <v>51002030</v>
      </c>
      <c r="C185" s="65" t="str">
        <f>VLOOKUP(B185:B552,'4.'!$B$8:$D$375,3,0)</f>
        <v>VT -  VACACIONES</v>
      </c>
      <c r="D185" s="64">
        <f>VLOOKUP(B185:B552,'4.'!$B$8:$E$375,4,0)</f>
        <v>53149</v>
      </c>
    </row>
    <row r="186" spans="2:4" x14ac:dyDescent="0.25">
      <c r="B186" s="65">
        <v>51002031</v>
      </c>
      <c r="C186" s="65" t="str">
        <f>VLOOKUP(B186:B553,'4.'!$B$8:$D$375,3,0)</f>
        <v>AD -  PRIMAS EXTRALEGALES</v>
      </c>
      <c r="D186" s="64">
        <f>VLOOKUP(B186:B553,'4.'!$B$8:$E$375,4,0)</f>
        <v>375240</v>
      </c>
    </row>
    <row r="187" spans="2:4" x14ac:dyDescent="0.25">
      <c r="B187" s="65">
        <v>51002032</v>
      </c>
      <c r="C187" s="65" t="str">
        <f>VLOOKUP(B187:B554,'4.'!$B$8:$D$375,3,0)</f>
        <v>VT -  PRIMAS EXTRALEGALES</v>
      </c>
      <c r="D187" s="64">
        <f>VLOOKUP(B187:B554,'4.'!$B$8:$E$375,4,0)</f>
        <v>548</v>
      </c>
    </row>
    <row r="188" spans="2:4" x14ac:dyDescent="0.25">
      <c r="B188" s="65">
        <v>51002033</v>
      </c>
      <c r="C188" s="65" t="str">
        <f>VLOOKUP(B188:B555,'4.'!$B$8:$D$375,3,0)</f>
        <v>AD -  AUXILIOS SOCIALES</v>
      </c>
      <c r="D188" s="64">
        <f>VLOOKUP(B188:B555,'4.'!$B$8:$E$375,4,0)</f>
        <v>610123</v>
      </c>
    </row>
    <row r="189" spans="2:4" x14ac:dyDescent="0.25">
      <c r="B189" s="65">
        <v>51002034</v>
      </c>
      <c r="C189" s="65" t="str">
        <f>VLOOKUP(B189:B556,'4.'!$B$8:$D$375,3,0)</f>
        <v>VT -  AUXILIOS SOCIALES</v>
      </c>
      <c r="D189" s="64">
        <f>VLOOKUP(B189:B556,'4.'!$B$8:$E$375,4,0)</f>
        <v>150893</v>
      </c>
    </row>
    <row r="190" spans="2:4" x14ac:dyDescent="0.25">
      <c r="B190" s="65">
        <v>51002035</v>
      </c>
      <c r="C190" s="65" t="str">
        <f>VLOOKUP(B190:B557,'4.'!$B$8:$D$375,3,0)</f>
        <v>AD -  BONIFICACIONES</v>
      </c>
      <c r="D190" s="64">
        <f>VLOOKUP(B190:B557,'4.'!$B$8:$E$375,4,0)</f>
        <v>2005166</v>
      </c>
    </row>
    <row r="191" spans="2:4" x14ac:dyDescent="0.25">
      <c r="B191" s="65">
        <v>51002036</v>
      </c>
      <c r="C191" s="65" t="str">
        <f>VLOOKUP(B191:B558,'4.'!$B$8:$D$375,3,0)</f>
        <v>VT -  BONIFICACIONES</v>
      </c>
      <c r="D191" s="64">
        <f>VLOOKUP(B191:B558,'4.'!$B$8:$E$375,4,0)</f>
        <v>166871</v>
      </c>
    </row>
    <row r="192" spans="2:4" x14ac:dyDescent="0.25">
      <c r="B192" s="65">
        <v>51002039</v>
      </c>
      <c r="C192" s="65" t="str">
        <f>VLOOKUP(B192:B559,'4.'!$B$8:$D$375,3,0)</f>
        <v>AD -  AUXILIO DE TRANSPORTE</v>
      </c>
      <c r="D192" s="64">
        <f>VLOOKUP(B192:B559,'4.'!$B$8:$E$375,4,0)</f>
        <v>7253</v>
      </c>
    </row>
    <row r="193" spans="2:4" x14ac:dyDescent="0.25">
      <c r="B193" s="65">
        <v>51002040</v>
      </c>
      <c r="C193" s="65" t="str">
        <f>VLOOKUP(B193:B560,'4.'!$B$8:$D$375,3,0)</f>
        <v>VT -  AUXILIO DE TRANSPORTE</v>
      </c>
      <c r="D193" s="64">
        <f>VLOOKUP(B193:B560,'4.'!$B$8:$E$375,4,0)</f>
        <v>0</v>
      </c>
    </row>
    <row r="194" spans="2:4" x14ac:dyDescent="0.25">
      <c r="B194" s="65">
        <v>51002041</v>
      </c>
      <c r="C194" s="65" t="str">
        <f>VLOOKUP(B194:B561,'4.'!$B$8:$D$375,3,0)</f>
        <v>PR - PAGOS INDIRECTOS</v>
      </c>
      <c r="D194" s="64">
        <f>VLOOKUP(B194:B561,'4.'!$B$8:$E$375,4,0)</f>
        <v>715039</v>
      </c>
    </row>
    <row r="195" spans="2:4" x14ac:dyDescent="0.25">
      <c r="B195" s="65">
        <v>51002042</v>
      </c>
      <c r="C195" s="65" t="str">
        <f>VLOOKUP(B195:B562,'4.'!$B$8:$D$375,3,0)</f>
        <v>AD - PAGOS INDIRECTOS</v>
      </c>
      <c r="D195" s="64">
        <f>VLOOKUP(B195:B562,'4.'!$B$8:$E$375,4,0)</f>
        <v>70850</v>
      </c>
    </row>
    <row r="196" spans="2:4" x14ac:dyDescent="0.25">
      <c r="B196" s="65">
        <v>51002043</v>
      </c>
      <c r="C196" s="65" t="str">
        <f>VLOOKUP(B196:B563,'4.'!$B$8:$D$375,3,0)</f>
        <v>VT - PAGOS INDIRECTOS</v>
      </c>
      <c r="D196" s="64">
        <f>VLOOKUP(B196:B563,'4.'!$B$8:$E$375,4,0)</f>
        <v>727</v>
      </c>
    </row>
    <row r="197" spans="2:4" x14ac:dyDescent="0.25">
      <c r="B197" s="65">
        <v>51002044</v>
      </c>
      <c r="C197" s="65" t="str">
        <f>VLOOKUP(B197:B564,'4.'!$B$8:$D$375,3,0)</f>
        <v>PR - VACACIONES DISFRUTADAS Y PAGADAS</v>
      </c>
      <c r="D197" s="64">
        <f>VLOOKUP(B197:B564,'4.'!$B$8:$E$375,4,0)</f>
        <v>-358650</v>
      </c>
    </row>
    <row r="198" spans="2:4" x14ac:dyDescent="0.25">
      <c r="B198" s="65">
        <v>51002045</v>
      </c>
      <c r="C198" s="65" t="str">
        <f>VLOOKUP(B198:B565,'4.'!$B$8:$D$375,3,0)</f>
        <v>AD - VACACIONES DISFRUTADAS Y PAGADAS</v>
      </c>
      <c r="D198" s="64">
        <f>VLOOKUP(B198:B565,'4.'!$B$8:$E$375,4,0)</f>
        <v>-229484</v>
      </c>
    </row>
    <row r="199" spans="2:4" x14ac:dyDescent="0.25">
      <c r="B199" s="65">
        <v>51002046</v>
      </c>
      <c r="C199" s="65" t="str">
        <f>VLOOKUP(B199:B566,'4.'!$B$8:$D$375,3,0)</f>
        <v>VT - VACACIONES DISFRUTADAS Y PAGADAS</v>
      </c>
      <c r="D199" s="64">
        <f>VLOOKUP(B199:B566,'4.'!$B$8:$E$375,4,0)</f>
        <v>-25630</v>
      </c>
    </row>
    <row r="200" spans="2:4" x14ac:dyDescent="0.25">
      <c r="B200" s="65">
        <v>51002087</v>
      </c>
      <c r="C200" s="65" t="str">
        <f>VLOOKUP(B200:B567,'4.'!$B$8:$D$375,3,0)</f>
        <v>PR - Otros Gtos de Personal -Indemnizac</v>
      </c>
      <c r="D200" s="64">
        <f>VLOOKUP(B200:B567,'4.'!$B$8:$E$375,4,0)</f>
        <v>44381</v>
      </c>
    </row>
    <row r="201" spans="2:4" x14ac:dyDescent="0.25">
      <c r="B201" s="65">
        <v>51002088</v>
      </c>
      <c r="C201" s="65" t="str">
        <f>VLOOKUP(B201:B568,'4.'!$B$8:$D$375,3,0)</f>
        <v>AD - Otros Gtos de Personal -Indemnizac</v>
      </c>
      <c r="D201" s="64">
        <f>VLOOKUP(B201:B568,'4.'!$B$8:$E$375,4,0)</f>
        <v>488093</v>
      </c>
    </row>
    <row r="202" spans="2:4" x14ac:dyDescent="0.25">
      <c r="B202" s="65">
        <v>51002089</v>
      </c>
      <c r="C202" s="65" t="str">
        <f>VLOOKUP(B202:B569,'4.'!$B$8:$D$375,3,0)</f>
        <v>VT - Otros Gtos de Personal -Indemnizac</v>
      </c>
      <c r="D202" s="64">
        <f>VLOOKUP(B202:B569,'4.'!$B$8:$E$375,4,0)</f>
        <v>0</v>
      </c>
    </row>
    <row r="203" spans="2:4" x14ac:dyDescent="0.25">
      <c r="B203" s="65">
        <v>51003001</v>
      </c>
      <c r="C203" s="65" t="str">
        <f>VLOOKUP(B203:B570,'4.'!$B$8:$D$375,3,0)</f>
        <v>PR -  SEGURO MEDICO/HCM SEGURO DE VIDA</v>
      </c>
      <c r="D203" s="64">
        <f>VLOOKUP(B203:B570,'4.'!$B$8:$E$375,4,0)</f>
        <v>98337</v>
      </c>
    </row>
    <row r="204" spans="2:4" x14ac:dyDescent="0.25">
      <c r="B204" s="65">
        <v>51003002</v>
      </c>
      <c r="C204" s="65" t="str">
        <f>VLOOKUP(B204:B571,'4.'!$B$8:$D$375,3,0)</f>
        <v>PR -  APORTES  ARP</v>
      </c>
      <c r="D204" s="64">
        <f>VLOOKUP(B204:B571,'4.'!$B$8:$E$375,4,0)</f>
        <v>46251</v>
      </c>
    </row>
    <row r="205" spans="2:4" x14ac:dyDescent="0.25">
      <c r="B205" s="65">
        <v>51003003</v>
      </c>
      <c r="C205" s="65" t="str">
        <f>VLOOKUP(B205:B572,'4.'!$B$8:$D$375,3,0)</f>
        <v>PR -  APORTES EPS</v>
      </c>
      <c r="D205" s="64">
        <f>VLOOKUP(B205:B572,'4.'!$B$8:$E$375,4,0)</f>
        <v>43024</v>
      </c>
    </row>
    <row r="206" spans="2:4" x14ac:dyDescent="0.25">
      <c r="B206" s="65">
        <v>51003004</v>
      </c>
      <c r="C206" s="65" t="str">
        <f>VLOOKUP(B206:B573,'4.'!$B$8:$D$375,3,0)</f>
        <v>PR -  APORTES PENSIONES</v>
      </c>
      <c r="D206" s="64">
        <f>VLOOKUP(B206:B573,'4.'!$B$8:$E$375,4,0)</f>
        <v>1122050</v>
      </c>
    </row>
    <row r="207" spans="2:4" x14ac:dyDescent="0.25">
      <c r="B207" s="65">
        <v>51003005</v>
      </c>
      <c r="C207" s="65" t="str">
        <f>VLOOKUP(B207:B574,'4.'!$B$8:$D$375,3,0)</f>
        <v>PR -  APORTES CAJA DE COMPENSACIÓN FAMI</v>
      </c>
      <c r="D207" s="64">
        <f>VLOOKUP(B207:B574,'4.'!$B$8:$E$375,4,0)</f>
        <v>339599</v>
      </c>
    </row>
    <row r="208" spans="2:4" x14ac:dyDescent="0.25">
      <c r="B208" s="65">
        <v>51003006</v>
      </c>
      <c r="C208" s="65" t="str">
        <f>VLOOKUP(B208:B575,'4.'!$B$8:$D$375,3,0)</f>
        <v>PR -  APORTES ICBF</v>
      </c>
      <c r="D208" s="64">
        <f>VLOOKUP(B208:B575,'4.'!$B$8:$E$375,4,0)</f>
        <v>9554</v>
      </c>
    </row>
    <row r="209" spans="2:4" x14ac:dyDescent="0.25">
      <c r="B209" s="65">
        <v>51003007</v>
      </c>
      <c r="C209" s="65" t="str">
        <f>VLOOKUP(B209:B576,'4.'!$B$8:$D$375,3,0)</f>
        <v>PR -  APORTES SENA</v>
      </c>
      <c r="D209" s="64">
        <f>VLOOKUP(B209:B576,'4.'!$B$8:$E$375,4,0)</f>
        <v>6370</v>
      </c>
    </row>
    <row r="210" spans="2:4" x14ac:dyDescent="0.25">
      <c r="B210" s="65">
        <v>51003027</v>
      </c>
      <c r="C210" s="65" t="str">
        <f>VLOOKUP(B210:B577,'4.'!$B$8:$D$375,3,0)</f>
        <v>AD -  SEGURO MEDICO</v>
      </c>
      <c r="D210" s="64">
        <f>VLOOKUP(B210:B577,'4.'!$B$8:$E$375,4,0)</f>
        <v>96022</v>
      </c>
    </row>
    <row r="211" spans="2:4" x14ac:dyDescent="0.25">
      <c r="B211" s="65">
        <v>51003028</v>
      </c>
      <c r="C211" s="65" t="str">
        <f>VLOOKUP(B211:B578,'4.'!$B$8:$D$375,3,0)</f>
        <v>VT -  SEGURO MEDICO</v>
      </c>
      <c r="D211" s="64">
        <f>VLOOKUP(B211:B578,'4.'!$B$8:$E$375,4,0)</f>
        <v>22512</v>
      </c>
    </row>
    <row r="212" spans="2:4" x14ac:dyDescent="0.25">
      <c r="B212" s="65">
        <v>51003029</v>
      </c>
      <c r="C212" s="65" t="str">
        <f>VLOOKUP(B212:B579,'4.'!$B$8:$D$375,3,0)</f>
        <v>AD -  APORTES  ARP</v>
      </c>
      <c r="D212" s="64">
        <f>VLOOKUP(B212:B579,'4.'!$B$8:$E$375,4,0)</f>
        <v>13766</v>
      </c>
    </row>
    <row r="213" spans="2:4" x14ac:dyDescent="0.25">
      <c r="B213" s="65">
        <v>51003030</v>
      </c>
      <c r="C213" s="65" t="str">
        <f>VLOOKUP(B213:B580,'4.'!$B$8:$D$375,3,0)</f>
        <v>VT -  APORTES  ARP</v>
      </c>
      <c r="D213" s="64">
        <f>VLOOKUP(B213:B580,'4.'!$B$8:$E$375,4,0)</f>
        <v>2607</v>
      </c>
    </row>
    <row r="214" spans="2:4" x14ac:dyDescent="0.25">
      <c r="B214" s="65">
        <v>51003031</v>
      </c>
      <c r="C214" s="65" t="str">
        <f>VLOOKUP(B214:B581,'4.'!$B$8:$D$375,3,0)</f>
        <v>AD -  APORTES EPS</v>
      </c>
      <c r="D214" s="64">
        <f>VLOOKUP(B214:B581,'4.'!$B$8:$E$375,4,0)</f>
        <v>183725</v>
      </c>
    </row>
    <row r="215" spans="2:4" x14ac:dyDescent="0.25">
      <c r="B215" s="65">
        <v>51003032</v>
      </c>
      <c r="C215" s="65" t="str">
        <f>VLOOKUP(B215:B582,'4.'!$B$8:$D$375,3,0)</f>
        <v>VT -  APORTES EPS</v>
      </c>
      <c r="D215" s="64">
        <f>VLOOKUP(B215:B582,'4.'!$B$8:$E$375,4,0)</f>
        <v>42636</v>
      </c>
    </row>
    <row r="216" spans="2:4" x14ac:dyDescent="0.25">
      <c r="B216" s="65">
        <v>51003033</v>
      </c>
      <c r="C216" s="65" t="str">
        <f>VLOOKUP(B216:B583,'4.'!$B$8:$D$375,3,0)</f>
        <v>AD -  APORTES PENSIONES</v>
      </c>
      <c r="D216" s="64">
        <f>VLOOKUP(B216:B583,'4.'!$B$8:$E$375,4,0)</f>
        <v>265573</v>
      </c>
    </row>
    <row r="217" spans="2:4" x14ac:dyDescent="0.25">
      <c r="B217" s="65">
        <v>51003034</v>
      </c>
      <c r="C217" s="65" t="str">
        <f>VLOOKUP(B217:B584,'4.'!$B$8:$D$375,3,0)</f>
        <v>VT -  APORTES PENSIONES</v>
      </c>
      <c r="D217" s="64">
        <f>VLOOKUP(B217:B584,'4.'!$B$8:$E$375,4,0)</f>
        <v>62200</v>
      </c>
    </row>
    <row r="218" spans="2:4" x14ac:dyDescent="0.25">
      <c r="B218" s="65">
        <v>51003035</v>
      </c>
      <c r="C218" s="65" t="str">
        <f>VLOOKUP(B218:B585,'4.'!$B$8:$D$375,3,0)</f>
        <v>AD -  APORTES CAJA DE COMPENSACIÓN FAMI</v>
      </c>
      <c r="D218" s="64">
        <f>VLOOKUP(B218:B585,'4.'!$B$8:$E$375,4,0)</f>
        <v>114498</v>
      </c>
    </row>
    <row r="219" spans="2:4" x14ac:dyDescent="0.25">
      <c r="B219" s="65">
        <v>51003036</v>
      </c>
      <c r="C219" s="65" t="str">
        <f>VLOOKUP(B219:B586,'4.'!$B$8:$D$375,3,0)</f>
        <v>VT -  APORTES CAJA DE COMPENSACIÓN FAMI</v>
      </c>
      <c r="D219" s="64">
        <f>VLOOKUP(B219:B586,'4.'!$B$8:$E$375,4,0)</f>
        <v>20822</v>
      </c>
    </row>
    <row r="220" spans="2:4" x14ac:dyDescent="0.25">
      <c r="B220" s="65">
        <v>51003037</v>
      </c>
      <c r="C220" s="65" t="str">
        <f>VLOOKUP(B220:B587,'4.'!$B$8:$D$375,3,0)</f>
        <v>AD -  APORTES ICBF</v>
      </c>
      <c r="D220" s="64">
        <f>VLOOKUP(B220:B587,'4.'!$B$8:$E$375,4,0)</f>
        <v>60397</v>
      </c>
    </row>
    <row r="221" spans="2:4" x14ac:dyDescent="0.25">
      <c r="B221" s="65">
        <v>51003038</v>
      </c>
      <c r="C221" s="65" t="str">
        <f>VLOOKUP(B221:B588,'4.'!$B$8:$D$375,3,0)</f>
        <v>VT -  APORTES ICBF</v>
      </c>
      <c r="D221" s="64">
        <f>VLOOKUP(B221:B588,'4.'!$B$8:$E$375,4,0)</f>
        <v>15216</v>
      </c>
    </row>
    <row r="222" spans="2:4" x14ac:dyDescent="0.25">
      <c r="B222" s="65">
        <v>51003039</v>
      </c>
      <c r="C222" s="65" t="str">
        <f>VLOOKUP(B222:B589,'4.'!$B$8:$D$375,3,0)</f>
        <v>AD -  APORTES SENA</v>
      </c>
      <c r="D222" s="64">
        <f>VLOOKUP(B222:B589,'4.'!$B$8:$E$375,4,0)</f>
        <v>40268</v>
      </c>
    </row>
    <row r="223" spans="2:4" x14ac:dyDescent="0.25">
      <c r="B223" s="65">
        <v>51003040</v>
      </c>
      <c r="C223" s="65" t="str">
        <f>VLOOKUP(B223:B590,'4.'!$B$8:$D$375,3,0)</f>
        <v>VT -  APORTES SENA</v>
      </c>
      <c r="D223" s="64">
        <f>VLOOKUP(B223:B590,'4.'!$B$8:$E$375,4,0)</f>
        <v>10144</v>
      </c>
    </row>
    <row r="224" spans="2:4" x14ac:dyDescent="0.25">
      <c r="B224" s="65">
        <v>51003041</v>
      </c>
      <c r="C224" s="65" t="str">
        <f>VLOOKUP(B224:B591,'4.'!$B$8:$D$375,3,0)</f>
        <v>AD -  GASTOS MÉDICOS Y DROGAS</v>
      </c>
      <c r="D224" s="64">
        <f>VLOOKUP(B224:B591,'4.'!$B$8:$E$375,4,0)</f>
        <v>15573</v>
      </c>
    </row>
    <row r="225" spans="2:4" x14ac:dyDescent="0.25">
      <c r="B225" s="65">
        <v>51201001</v>
      </c>
      <c r="C225" s="65" t="str">
        <f>VLOOKUP(B225:B592,'4.'!$B$8:$D$375,3,0)</f>
        <v>PR -  GASTOS DE MANO DE OBRA SUBCONTRAT</v>
      </c>
      <c r="D225" s="64">
        <f>VLOOKUP(B225:B592,'4.'!$B$8:$E$375,4,0)</f>
        <v>0</v>
      </c>
    </row>
    <row r="226" spans="2:4" x14ac:dyDescent="0.25">
      <c r="B226" s="65">
        <v>51601000</v>
      </c>
      <c r="C226" s="65" t="str">
        <f>VLOOKUP(B226:B593,'4.'!$B$8:$D$375,3,0)</f>
        <v>PR - ENTRENAMIENTO - NACIONAL</v>
      </c>
      <c r="D226" s="64">
        <f>VLOOKUP(B226:B593,'4.'!$B$8:$E$375,4,0)</f>
        <v>4000</v>
      </c>
    </row>
    <row r="227" spans="2:4" x14ac:dyDescent="0.25">
      <c r="B227" s="65">
        <v>51601006</v>
      </c>
      <c r="C227" s="65" t="str">
        <f>VLOOKUP(B227:B594,'4.'!$B$8:$D$375,3,0)</f>
        <v>PR -  MANUTENCION Y ALOJAMIENTO CAPACIT</v>
      </c>
      <c r="D227" s="64">
        <f>VLOOKUP(B227:B594,'4.'!$B$8:$E$375,4,0)</f>
        <v>5959</v>
      </c>
    </row>
    <row r="228" spans="2:4" x14ac:dyDescent="0.25">
      <c r="B228" s="65">
        <v>51601007</v>
      </c>
      <c r="C228" s="65" t="str">
        <f>VLOOKUP(B228:B595,'4.'!$B$8:$D$375,3,0)</f>
        <v>AD -  CAPACITACIÓN DE PERSONAL</v>
      </c>
      <c r="D228" s="64">
        <f>VLOOKUP(B228:B595,'4.'!$B$8:$E$375,4,0)</f>
        <v>50659</v>
      </c>
    </row>
    <row r="229" spans="2:4" x14ac:dyDescent="0.25">
      <c r="B229" s="65">
        <v>51601009</v>
      </c>
      <c r="C229" s="65" t="str">
        <f>VLOOKUP(B229:B596,'4.'!$B$8:$D$375,3,0)</f>
        <v>AD -  MANUTENCION Y ALOJAMIENTO CAPACIT</v>
      </c>
      <c r="D229" s="64">
        <f>VLOOKUP(B229:B596,'4.'!$B$8:$E$375,4,0)</f>
        <v>53219</v>
      </c>
    </row>
    <row r="230" spans="2:4" x14ac:dyDescent="0.25">
      <c r="B230" s="65">
        <v>51601010</v>
      </c>
      <c r="C230" s="65" t="str">
        <f>VLOOKUP(B230:B597,'4.'!$B$8:$D$375,3,0)</f>
        <v>VT -  MANUTENCION Y ALOJAMIENTO CAPACIT</v>
      </c>
      <c r="D230" s="64">
        <f>VLOOKUP(B230:B597,'4.'!$B$8:$E$375,4,0)</f>
        <v>0</v>
      </c>
    </row>
    <row r="231" spans="2:4" x14ac:dyDescent="0.25">
      <c r="B231" s="65">
        <v>51601011</v>
      </c>
      <c r="C231" s="65" t="str">
        <f>VLOOKUP(B231:B598,'4.'!$B$8:$D$375,3,0)</f>
        <v>AD -  OTROS GASTOS DE LOGISTICA CAPACIT</v>
      </c>
      <c r="D231" s="64">
        <f>VLOOKUP(B231:B598,'4.'!$B$8:$E$375,4,0)</f>
        <v>0</v>
      </c>
    </row>
    <row r="232" spans="2:4" x14ac:dyDescent="0.25">
      <c r="B232" s="65">
        <v>51601012</v>
      </c>
      <c r="C232" s="65" t="str">
        <f>VLOOKUP(B232:B599,'4.'!$B$8:$D$375,3,0)</f>
        <v>VT -  OTROS GASTOS DE LOGISTICA CAPACIT</v>
      </c>
      <c r="D232" s="64">
        <f>VLOOKUP(B232:B599,'4.'!$B$8:$E$375,4,0)</f>
        <v>0</v>
      </c>
    </row>
    <row r="233" spans="2:4" x14ac:dyDescent="0.25">
      <c r="B233" s="65">
        <v>51601013</v>
      </c>
      <c r="C233" s="65" t="str">
        <f>VLOOKUP(B233:B600,'4.'!$B$8:$D$375,3,0)</f>
        <v>PR - CAPACITACION - TRANSPORTE</v>
      </c>
      <c r="D233" s="64">
        <f>VLOOKUP(B233:B600,'4.'!$B$8:$E$375,4,0)</f>
        <v>313</v>
      </c>
    </row>
    <row r="234" spans="2:4" x14ac:dyDescent="0.25">
      <c r="B234" s="65">
        <v>51601014</v>
      </c>
      <c r="C234" s="65" t="str">
        <f>VLOOKUP(B234:B601,'4.'!$B$8:$D$375,3,0)</f>
        <v>AD - CAPACITACION - TRANSPORTE</v>
      </c>
      <c r="D234" s="64">
        <f>VLOOKUP(B234:B601,'4.'!$B$8:$E$375,4,0)</f>
        <v>137</v>
      </c>
    </row>
    <row r="235" spans="2:4" x14ac:dyDescent="0.25">
      <c r="B235" s="65">
        <v>51602000</v>
      </c>
      <c r="C235" s="65" t="str">
        <f>VLOOKUP(B235:B602,'4.'!$B$8:$D$375,3,0)</f>
        <v>PR -  GASTOS DE RECLUTAMIENTO / CONTRAT</v>
      </c>
      <c r="D235" s="64">
        <f>VLOOKUP(B235:B602,'4.'!$B$8:$E$375,4,0)</f>
        <v>225157</v>
      </c>
    </row>
    <row r="236" spans="2:4" x14ac:dyDescent="0.25">
      <c r="B236" s="65">
        <v>51602001</v>
      </c>
      <c r="C236" s="65" t="str">
        <f>VLOOKUP(B236:B603,'4.'!$B$8:$D$375,3,0)</f>
        <v>AD -  GASTOS DE RECLUTAMIENTO / CONTRAT</v>
      </c>
      <c r="D236" s="64">
        <f>VLOOKUP(B236:B603,'4.'!$B$8:$E$375,4,0)</f>
        <v>650165</v>
      </c>
    </row>
    <row r="237" spans="2:4" x14ac:dyDescent="0.25">
      <c r="B237" s="65">
        <v>51602002</v>
      </c>
      <c r="C237" s="65" t="str">
        <f>VLOOKUP(B237:B604,'4.'!$B$8:$D$375,3,0)</f>
        <v>VTA GASTOS DE RECLUTAMIENTO / CONTRATAC</v>
      </c>
      <c r="D237" s="64">
        <f>VLOOKUP(B237:B604,'4.'!$B$8:$E$375,4,0)</f>
        <v>366</v>
      </c>
    </row>
    <row r="238" spans="2:4" x14ac:dyDescent="0.25">
      <c r="B238" s="65">
        <v>51603000</v>
      </c>
      <c r="C238" s="65" t="str">
        <f>VLOOKUP(B238:B605,'4.'!$B$8:$D$375,3,0)</f>
        <v>PR -  EVENTOS SOCIALES</v>
      </c>
      <c r="D238" s="64">
        <f>VLOOKUP(B238:B605,'4.'!$B$8:$E$375,4,0)</f>
        <v>2963</v>
      </c>
    </row>
    <row r="239" spans="2:4" x14ac:dyDescent="0.25">
      <c r="B239" s="65">
        <v>51603001</v>
      </c>
      <c r="C239" s="65" t="str">
        <f>VLOOKUP(B239:B606,'4.'!$B$8:$D$375,3,0)</f>
        <v>AD -  EVENTOS SOCIALES</v>
      </c>
      <c r="D239" s="64">
        <f>VLOOKUP(B239:B606,'4.'!$B$8:$E$375,4,0)</f>
        <v>96257</v>
      </c>
    </row>
    <row r="240" spans="2:4" x14ac:dyDescent="0.25">
      <c r="B240" s="65">
        <v>51603002</v>
      </c>
      <c r="C240" s="65" t="str">
        <f>VLOOKUP(B240:B607,'4.'!$B$8:$D$375,3,0)</f>
        <v>VTA EVENTOS SOCIALES</v>
      </c>
      <c r="D240" s="64">
        <f>VLOOKUP(B240:B607,'4.'!$B$8:$E$375,4,0)</f>
        <v>55</v>
      </c>
    </row>
    <row r="241" spans="2:4" x14ac:dyDescent="0.25">
      <c r="B241" s="65">
        <v>51606000</v>
      </c>
      <c r="C241" s="65" t="str">
        <f>VLOOKUP(B241:B608,'4.'!$B$8:$D$375,3,0)</f>
        <v>UNIFORMES</v>
      </c>
      <c r="D241" s="64">
        <f>VLOOKUP(B241:B608,'4.'!$B$8:$E$375,4,0)</f>
        <v>68369</v>
      </c>
    </row>
    <row r="242" spans="2:4" x14ac:dyDescent="0.25">
      <c r="B242" s="65">
        <v>51606001</v>
      </c>
      <c r="C242" s="65" t="str">
        <f>VLOOKUP(B242:B609,'4.'!$B$8:$D$375,3,0)</f>
        <v>AD - UNIFORMES ADMINISTRATIVOS</v>
      </c>
      <c r="D242" s="64">
        <f>VLOOKUP(B242:B609,'4.'!$B$8:$E$375,4,0)</f>
        <v>2301</v>
      </c>
    </row>
    <row r="243" spans="2:4" x14ac:dyDescent="0.25">
      <c r="B243" s="65">
        <v>51606002</v>
      </c>
      <c r="C243" s="65" t="str">
        <f>VLOOKUP(B243:B610,'4.'!$B$8:$D$375,3,0)</f>
        <v>VTA UNIFORMES ADMINISTRATIVOS</v>
      </c>
      <c r="D243" s="64">
        <f>VLOOKUP(B243:B610,'4.'!$B$8:$E$375,4,0)</f>
        <v>0</v>
      </c>
    </row>
    <row r="244" spans="2:4" x14ac:dyDescent="0.25">
      <c r="B244" s="65">
        <v>51607000</v>
      </c>
      <c r="C244" s="65" t="str">
        <f>VLOOKUP(B244:B611,'4.'!$B$8:$D$375,3,0)</f>
        <v>MATERIAL DE SEGURIDAD</v>
      </c>
      <c r="D244" s="64">
        <f>VLOOKUP(B244:B611,'4.'!$B$8:$E$375,4,0)</f>
        <v>0</v>
      </c>
    </row>
    <row r="245" spans="2:4" x14ac:dyDescent="0.25">
      <c r="B245" s="65">
        <v>51607001</v>
      </c>
      <c r="C245" s="65" t="str">
        <f>VLOOKUP(B245:B612,'4.'!$B$8:$D$375,3,0)</f>
        <v>AD - DOTACION EQ. SEGURIDAD</v>
      </c>
      <c r="D245" s="64">
        <f>VLOOKUP(B245:B612,'4.'!$B$8:$E$375,4,0)</f>
        <v>1536</v>
      </c>
    </row>
    <row r="246" spans="2:4" x14ac:dyDescent="0.25">
      <c r="B246" s="65">
        <v>51607004</v>
      </c>
      <c r="C246" s="65" t="str">
        <f>VLOOKUP(B246:B613,'4.'!$B$8:$D$375,3,0)</f>
        <v>VTA DOTACION EQ. SEGURIDAD</v>
      </c>
      <c r="D246" s="64">
        <f>VLOOKUP(B246:B613,'4.'!$B$8:$E$375,4,0)</f>
        <v>0</v>
      </c>
    </row>
    <row r="247" spans="2:4" x14ac:dyDescent="0.25">
      <c r="B247" s="65">
        <v>51609000</v>
      </c>
      <c r="C247" s="65" t="str">
        <f>VLOOKUP(B247:B614,'4.'!$B$8:$D$375,3,0)</f>
        <v>PR -  GASTOS DE VIAJE</v>
      </c>
      <c r="D247" s="64">
        <f>VLOOKUP(B247:B614,'4.'!$B$8:$E$375,4,0)</f>
        <v>119540</v>
      </c>
    </row>
    <row r="248" spans="2:4" x14ac:dyDescent="0.25">
      <c r="B248" s="65">
        <v>51609001</v>
      </c>
      <c r="C248" s="65" t="str">
        <f>VLOOKUP(B248:B615,'4.'!$B$8:$D$375,3,0)</f>
        <v>PR -  PASAJES AEREOS</v>
      </c>
      <c r="D248" s="64">
        <f>VLOOKUP(B248:B615,'4.'!$B$8:$E$375,4,0)</f>
        <v>113975</v>
      </c>
    </row>
    <row r="249" spans="2:4" x14ac:dyDescent="0.25">
      <c r="B249" s="65">
        <v>51609002</v>
      </c>
      <c r="C249" s="65" t="str">
        <f>VLOOKUP(B249:B616,'4.'!$B$8:$D$375,3,0)</f>
        <v>PR - PASAJES TERRESTRES</v>
      </c>
      <c r="D249" s="64">
        <f>VLOOKUP(B249:B616,'4.'!$B$8:$E$375,4,0)</f>
        <v>318</v>
      </c>
    </row>
    <row r="250" spans="2:4" x14ac:dyDescent="0.25">
      <c r="B250" s="65">
        <v>51609006</v>
      </c>
      <c r="C250" s="65" t="str">
        <f>VLOOKUP(B250:B617,'4.'!$B$8:$D$375,3,0)</f>
        <v>AD -  GASTOS DE VIAJE</v>
      </c>
      <c r="D250" s="64">
        <f>VLOOKUP(B250:B617,'4.'!$B$8:$E$375,4,0)</f>
        <v>420686</v>
      </c>
    </row>
    <row r="251" spans="2:4" x14ac:dyDescent="0.25">
      <c r="B251" s="65">
        <v>51609007</v>
      </c>
      <c r="C251" s="65" t="str">
        <f>VLOOKUP(B251:B618,'4.'!$B$8:$D$375,3,0)</f>
        <v>VT -  GASTOS DE VIAJE</v>
      </c>
      <c r="D251" s="64">
        <f>VLOOKUP(B251:B618,'4.'!$B$8:$E$375,4,0)</f>
        <v>21374</v>
      </c>
    </row>
    <row r="252" spans="2:4" x14ac:dyDescent="0.25">
      <c r="B252" s="65">
        <v>51609008</v>
      </c>
      <c r="C252" s="65" t="str">
        <f>VLOOKUP(B252:B619,'4.'!$B$8:$D$375,3,0)</f>
        <v>AD - PASAJES AEREOS</v>
      </c>
      <c r="D252" s="64">
        <f>VLOOKUP(B252:B619,'4.'!$B$8:$E$375,4,0)</f>
        <v>772418</v>
      </c>
    </row>
    <row r="253" spans="2:4" x14ac:dyDescent="0.25">
      <c r="B253" s="65">
        <v>51609009</v>
      </c>
      <c r="C253" s="65" t="str">
        <f>VLOOKUP(B253:B620,'4.'!$B$8:$D$375,3,0)</f>
        <v>VT -  PASAJES AEREOS</v>
      </c>
      <c r="D253" s="64">
        <f>VLOOKUP(B253:B620,'4.'!$B$8:$E$375,4,0)</f>
        <v>30058</v>
      </c>
    </row>
    <row r="254" spans="2:4" x14ac:dyDescent="0.25">
      <c r="B254" s="65">
        <v>51609010</v>
      </c>
      <c r="C254" s="65" t="str">
        <f>VLOOKUP(B254:B621,'4.'!$B$8:$D$375,3,0)</f>
        <v>AD -  PASAJES TERRESTRES</v>
      </c>
      <c r="D254" s="64">
        <f>VLOOKUP(B254:B621,'4.'!$B$8:$E$375,4,0)</f>
        <v>162</v>
      </c>
    </row>
    <row r="255" spans="2:4" x14ac:dyDescent="0.25">
      <c r="B255" s="65">
        <v>51609011</v>
      </c>
      <c r="C255" s="65" t="str">
        <f>VLOOKUP(B255:B622,'4.'!$B$8:$D$375,3,0)</f>
        <v>VT -  PASAJES TERRESTRES</v>
      </c>
      <c r="D255" s="64">
        <f>VLOOKUP(B255:B622,'4.'!$B$8:$E$375,4,0)</f>
        <v>0</v>
      </c>
    </row>
    <row r="256" spans="2:4" x14ac:dyDescent="0.25">
      <c r="B256" s="65">
        <v>51699000</v>
      </c>
      <c r="C256" s="65" t="str">
        <f>VLOOKUP(B256:B623,'4.'!$B$8:$D$375,3,0)</f>
        <v>PR -  OTROS GASTOS DE PERSONAL</v>
      </c>
      <c r="D256" s="64">
        <f>VLOOKUP(B256:B623,'4.'!$B$8:$E$375,4,0)</f>
        <v>51421</v>
      </c>
    </row>
    <row r="257" spans="2:4" x14ac:dyDescent="0.25">
      <c r="B257" s="65">
        <v>51699001</v>
      </c>
      <c r="C257" s="65" t="str">
        <f>VLOOKUP(B257:B624,'4.'!$B$8:$D$375,3,0)</f>
        <v>PR - OTROS GASTOS DE PERSONAL - SUBSIDI</v>
      </c>
      <c r="D257" s="64">
        <f>VLOOKUP(B257:B624,'4.'!$B$8:$E$375,4,0)</f>
        <v>47189</v>
      </c>
    </row>
    <row r="258" spans="2:4" x14ac:dyDescent="0.25">
      <c r="B258" s="65">
        <v>51699006</v>
      </c>
      <c r="C258" s="65" t="str">
        <f>VLOOKUP(B258:B625,'4.'!$B$8:$D$375,3,0)</f>
        <v>AD - OTROS GASTOS DE PERSONAL</v>
      </c>
      <c r="D258" s="64">
        <f>VLOOKUP(B258:B625,'4.'!$B$8:$E$375,4,0)</f>
        <v>115515</v>
      </c>
    </row>
    <row r="259" spans="2:4" x14ac:dyDescent="0.25">
      <c r="B259" s="65">
        <v>51699007</v>
      </c>
      <c r="C259" s="65" t="str">
        <f>VLOOKUP(B259:B626,'4.'!$B$8:$D$375,3,0)</f>
        <v>VTA OTROS GASTOS DE PERSONAL</v>
      </c>
      <c r="D259" s="64">
        <f>VLOOKUP(B259:B626,'4.'!$B$8:$E$375,4,0)</f>
        <v>0</v>
      </c>
    </row>
    <row r="260" spans="2:4" x14ac:dyDescent="0.25">
      <c r="B260" s="65">
        <v>51699008</v>
      </c>
      <c r="C260" s="65" t="str">
        <f>VLOOKUP(B260:B627,'4.'!$B$8:$D$375,3,0)</f>
        <v>AD - OTROS GTOS DE PERSONAL - INDEMNIZ.</v>
      </c>
      <c r="D260" s="64">
        <f>VLOOKUP(B260:B627,'4.'!$B$8:$E$375,4,0)</f>
        <v>0</v>
      </c>
    </row>
    <row r="261" spans="2:4" x14ac:dyDescent="0.25">
      <c r="B261" s="65">
        <v>51699033</v>
      </c>
      <c r="C261" s="65" t="str">
        <f>VLOOKUP(B261:B628,'4.'!$B$8:$D$375,3,0)</f>
        <v>PR - TAXIS Y BUSES</v>
      </c>
      <c r="D261" s="64">
        <f>VLOOKUP(B261:B628,'4.'!$B$8:$E$375,4,0)</f>
        <v>1929</v>
      </c>
    </row>
    <row r="262" spans="2:4" x14ac:dyDescent="0.25">
      <c r="B262" s="65">
        <v>51699043</v>
      </c>
      <c r="C262" s="65" t="str">
        <f>VLOOKUP(B262:B629,'4.'!$B$8:$D$375,3,0)</f>
        <v>AD - TAXIS Y BUSES</v>
      </c>
      <c r="D262" s="64">
        <f>VLOOKUP(B262:B629,'4.'!$B$8:$E$375,4,0)</f>
        <v>0</v>
      </c>
    </row>
    <row r="263" spans="2:4" x14ac:dyDescent="0.25">
      <c r="B263" s="65">
        <v>51699110</v>
      </c>
      <c r="C263" s="65" t="str">
        <f>VLOOKUP(B263:B630,'4.'!$B$8:$D$375,3,0)</f>
        <v>AD - CASINO Y ALIMENTACION (SERVICIO DE</v>
      </c>
      <c r="D263" s="64">
        <f>VLOOKUP(B263:B630,'4.'!$B$8:$E$375,4,0)</f>
        <v>42569</v>
      </c>
    </row>
    <row r="264" spans="2:4" x14ac:dyDescent="0.25">
      <c r="B264" s="65">
        <v>51699142</v>
      </c>
      <c r="C264" s="65" t="str">
        <f>VLOOKUP(B264:B631,'4.'!$B$8:$D$375,3,0)</f>
        <v>VT - CASINO Y ALIMENTACION (SERVICIO DE</v>
      </c>
      <c r="D264" s="64">
        <f>VLOOKUP(B264:B631,'4.'!$B$8:$E$375,4,0)</f>
        <v>2722</v>
      </c>
    </row>
    <row r="265" spans="2:4" x14ac:dyDescent="0.25">
      <c r="B265" s="65">
        <v>51699879</v>
      </c>
      <c r="C265" s="65" t="str">
        <f>VLOOKUP(B265:B632,'4.'!$B$8:$D$375,3,0)</f>
        <v>Recuper. Aprovecham.-Otros Gtos de Pers</v>
      </c>
      <c r="D265" s="64">
        <f>VLOOKUP(B265:B632,'4.'!$B$8:$E$375,4,0)</f>
        <v>-32554</v>
      </c>
    </row>
    <row r="266" spans="2:4" x14ac:dyDescent="0.25">
      <c r="B266" s="65">
        <v>51701002</v>
      </c>
      <c r="C266" s="65" t="str">
        <f>VLOOKUP(B266:B633,'4.'!$B$8:$D$375,3,0)</f>
        <v>PR -  ARRENDAMIENTO CONSTRUCCIONES Y ED</v>
      </c>
      <c r="D266" s="64">
        <f>VLOOKUP(B266:B633,'4.'!$B$8:$E$375,4,0)</f>
        <v>2459013</v>
      </c>
    </row>
    <row r="267" spans="2:4" x14ac:dyDescent="0.25">
      <c r="B267" s="65">
        <v>51701003</v>
      </c>
      <c r="C267" s="65" t="str">
        <f>VLOOKUP(B267:B634,'4.'!$B$8:$D$375,3,0)</f>
        <v>PR -  ARRENDAMIENTO MAQUINARIA Y EQUIPO</v>
      </c>
      <c r="D267" s="64">
        <f>VLOOKUP(B267:B634,'4.'!$B$8:$E$375,4,0)</f>
        <v>6945</v>
      </c>
    </row>
    <row r="268" spans="2:4" x14ac:dyDescent="0.25">
      <c r="B268" s="65">
        <v>51701004</v>
      </c>
      <c r="C268" s="65" t="str">
        <f>VLOOKUP(B268:B635,'4.'!$B$8:$D$375,3,0)</f>
        <v>PR -  ARRENDAMIENTO EQUIPO DE COMPUTO Y</v>
      </c>
      <c r="D268" s="64">
        <f>VLOOKUP(B268:B635,'4.'!$B$8:$E$375,4,0)</f>
        <v>1357</v>
      </c>
    </row>
    <row r="269" spans="2:4" x14ac:dyDescent="0.25">
      <c r="B269" s="65">
        <v>51701011</v>
      </c>
      <c r="C269" s="65" t="str">
        <f>VLOOKUP(B269:B636,'4.'!$B$8:$D$375,3,0)</f>
        <v>AD - ARRENDAMIENTO CONSTRUCCIONES Y EDI</v>
      </c>
      <c r="D269" s="64">
        <f>VLOOKUP(B269:B636,'4.'!$B$8:$E$375,4,0)</f>
        <v>251412</v>
      </c>
    </row>
    <row r="270" spans="2:4" x14ac:dyDescent="0.25">
      <c r="B270" s="65">
        <v>51701012</v>
      </c>
      <c r="C270" s="65" t="str">
        <f>VLOOKUP(B270:B637,'4.'!$B$8:$D$375,3,0)</f>
        <v>VT - ARRENDAMIENTO CONSTRUCCIONES Y EDI</v>
      </c>
      <c r="D270" s="64">
        <f>VLOOKUP(B270:B637,'4.'!$B$8:$E$375,4,0)</f>
        <v>26323</v>
      </c>
    </row>
    <row r="271" spans="2:4" x14ac:dyDescent="0.25">
      <c r="B271" s="65">
        <v>51701013</v>
      </c>
      <c r="C271" s="65" t="str">
        <f>VLOOKUP(B271:B638,'4.'!$B$8:$D$375,3,0)</f>
        <v>AD -  ARRENDAMIENTO EQUIPO DE COMPUTO Y</v>
      </c>
      <c r="D271" s="64">
        <f>VLOOKUP(B271:B638,'4.'!$B$8:$E$375,4,0)</f>
        <v>179368</v>
      </c>
    </row>
    <row r="272" spans="2:4" x14ac:dyDescent="0.25">
      <c r="B272" s="65">
        <v>51701014</v>
      </c>
      <c r="C272" s="65" t="str">
        <f>VLOOKUP(B272:B639,'4.'!$B$8:$D$375,3,0)</f>
        <v>VT -  ARRENDAMIENTO EQUIPO DE COMPUTO Y</v>
      </c>
      <c r="D272" s="64">
        <f>VLOOKUP(B272:B639,'4.'!$B$8:$E$375,4,0)</f>
        <v>0</v>
      </c>
    </row>
    <row r="273" spans="2:4" x14ac:dyDescent="0.25">
      <c r="B273" s="65">
        <v>51703000</v>
      </c>
      <c r="C273" s="65" t="str">
        <f>VLOOKUP(B273:B640,'4.'!$B$8:$D$375,3,0)</f>
        <v>AD -  CONSULTA IT (SISTEMAS)</v>
      </c>
      <c r="D273" s="64">
        <f>VLOOKUP(B273:B640,'4.'!$B$8:$E$375,4,0)</f>
        <v>0</v>
      </c>
    </row>
    <row r="274" spans="2:4" x14ac:dyDescent="0.25">
      <c r="B274" s="65">
        <v>51703001</v>
      </c>
      <c r="C274" s="65" t="str">
        <f>VLOOKUP(B274:B641,'4.'!$B$8:$D$375,3,0)</f>
        <v>OTROS  SERVICIOS  DE  TERCEROS  A  IT</v>
      </c>
      <c r="D274" s="64">
        <f>VLOOKUP(B274:B641,'4.'!$B$8:$E$375,4,0)</f>
        <v>619440</v>
      </c>
    </row>
    <row r="275" spans="2:4" x14ac:dyDescent="0.25">
      <c r="B275" s="65">
        <v>51704000</v>
      </c>
      <c r="C275" s="65" t="str">
        <f>VLOOKUP(B275:B642,'4.'!$B$8:$D$375,3,0)</f>
        <v>PR -  COMISIONES</v>
      </c>
      <c r="D275" s="64">
        <f>VLOOKUP(B275:B642,'4.'!$B$8:$E$375,4,0)</f>
        <v>5921</v>
      </c>
    </row>
    <row r="276" spans="2:4" x14ac:dyDescent="0.25">
      <c r="B276" s="65">
        <v>51704001</v>
      </c>
      <c r="C276" s="65" t="str">
        <f>VLOOKUP(B276:B643,'4.'!$B$8:$D$375,3,0)</f>
        <v>AD - COMISIONES</v>
      </c>
      <c r="D276" s="64">
        <f>VLOOKUP(B276:B643,'4.'!$B$8:$E$375,4,0)</f>
        <v>29247</v>
      </c>
    </row>
    <row r="277" spans="2:4" x14ac:dyDescent="0.25">
      <c r="B277" s="65">
        <v>51704002</v>
      </c>
      <c r="C277" s="65" t="str">
        <f>VLOOKUP(B277:B644,'4.'!$B$8:$D$375,3,0)</f>
        <v>VT - COMISIONES</v>
      </c>
      <c r="D277" s="64">
        <f>VLOOKUP(B277:B644,'4.'!$B$8:$E$375,4,0)</f>
        <v>0</v>
      </c>
    </row>
    <row r="278" spans="2:4" x14ac:dyDescent="0.25">
      <c r="B278" s="65">
        <v>51705001</v>
      </c>
      <c r="C278" s="65" t="str">
        <f>VLOOKUP(B278:B645,'4.'!$B$8:$D$375,3,0)</f>
        <v>AD -  SERVICIO DE VIGILANCIA Y ASEO</v>
      </c>
      <c r="D278" s="64">
        <f>VLOOKUP(B278:B645,'4.'!$B$8:$E$375,4,0)</f>
        <v>0</v>
      </c>
    </row>
    <row r="279" spans="2:4" x14ac:dyDescent="0.25">
      <c r="B279" s="65">
        <v>51707001</v>
      </c>
      <c r="C279" s="65" t="str">
        <f>VLOOKUP(B279:B646,'4.'!$B$8:$D$375,3,0)</f>
        <v>AD - MANTENIMIENTO DE SOFTWARE Y SERVIC</v>
      </c>
      <c r="D279" s="64">
        <f>VLOOKUP(B279:B646,'4.'!$B$8:$E$375,4,0)</f>
        <v>47895</v>
      </c>
    </row>
    <row r="280" spans="2:4" x14ac:dyDescent="0.25">
      <c r="B280" s="65">
        <v>51707002</v>
      </c>
      <c r="C280" s="65" t="str">
        <f>VLOOKUP(B280:B647,'4.'!$B$8:$D$375,3,0)</f>
        <v>VT - MANTENIMIENTO DE SOFTWARE Y SERVIC</v>
      </c>
      <c r="D280" s="64">
        <f>VLOOKUP(B280:B647,'4.'!$B$8:$E$375,4,0)</f>
        <v>0</v>
      </c>
    </row>
    <row r="281" spans="2:4" x14ac:dyDescent="0.25">
      <c r="B281" s="65">
        <v>51708014</v>
      </c>
      <c r="C281" s="65" t="str">
        <f>VLOOKUP(B281:B648,'4.'!$B$8:$D$375,3,0)</f>
        <v>PR -  HONORARIOS PROFESIONALES</v>
      </c>
      <c r="D281" s="64">
        <f>VLOOKUP(B281:B648,'4.'!$B$8:$E$375,4,0)</f>
        <v>345952</v>
      </c>
    </row>
    <row r="282" spans="2:4" x14ac:dyDescent="0.25">
      <c r="B282" s="65">
        <v>51708015</v>
      </c>
      <c r="C282" s="65" t="str">
        <f>VLOOKUP(B282:B649,'4.'!$B$8:$D$375,3,0)</f>
        <v>AD -  HONORARIOS PROFESIONALES</v>
      </c>
      <c r="D282" s="64">
        <f>VLOOKUP(B282:B649,'4.'!$B$8:$E$375,4,0)</f>
        <v>704079</v>
      </c>
    </row>
    <row r="283" spans="2:4" x14ac:dyDescent="0.25">
      <c r="B283" s="65">
        <v>51708016</v>
      </c>
      <c r="C283" s="65" t="str">
        <f>VLOOKUP(B283:B650,'4.'!$B$8:$D$375,3,0)</f>
        <v>HONORARIOS PROFESIONALES</v>
      </c>
      <c r="D283" s="64">
        <f>VLOOKUP(B283:B650,'4.'!$B$8:$E$375,4,0)</f>
        <v>0</v>
      </c>
    </row>
    <row r="284" spans="2:4" x14ac:dyDescent="0.25">
      <c r="B284" s="65">
        <v>51708020</v>
      </c>
      <c r="C284" s="65" t="str">
        <f>VLOOKUP(B284:B651,'4.'!$B$8:$D$375,3,0)</f>
        <v>AD - REVISORIA/AUDITORÍA FISCAL</v>
      </c>
      <c r="D284" s="64">
        <f>VLOOKUP(B284:B651,'4.'!$B$8:$E$375,4,0)</f>
        <v>0</v>
      </c>
    </row>
    <row r="285" spans="2:4" x14ac:dyDescent="0.25">
      <c r="B285" s="65">
        <v>51708024</v>
      </c>
      <c r="C285" s="65" t="str">
        <f>VLOOKUP(B285:B652,'4.'!$B$8:$D$375,3,0)</f>
        <v>AD -  HONORARIOS ASESORIA TECNICA</v>
      </c>
      <c r="D285" s="64">
        <f>VLOOKUP(B285:B652,'4.'!$B$8:$E$375,4,0)</f>
        <v>0</v>
      </c>
    </row>
    <row r="286" spans="2:4" x14ac:dyDescent="0.25">
      <c r="B286" s="65">
        <v>51713000</v>
      </c>
      <c r="C286" s="65" t="str">
        <f>VLOOKUP(B286:B653,'4.'!$B$8:$D$375,3,0)</f>
        <v>VT -  PUBLICIDAD Y PROMOCIÓN</v>
      </c>
      <c r="D286" s="64">
        <f>VLOOKUP(B286:B653,'4.'!$B$8:$E$375,4,0)</f>
        <v>0</v>
      </c>
    </row>
    <row r="287" spans="2:4" x14ac:dyDescent="0.25">
      <c r="B287" s="65">
        <v>51713021</v>
      </c>
      <c r="C287" s="65" t="str">
        <f>VLOOKUP(B287:B654,'4.'!$B$8:$D$375,3,0)</f>
        <v>AD - PUBLICIDAD Y PROMOCIÓN</v>
      </c>
      <c r="D287" s="64">
        <f>VLOOKUP(B287:B654,'4.'!$B$8:$E$375,4,0)</f>
        <v>428</v>
      </c>
    </row>
    <row r="288" spans="2:4" x14ac:dyDescent="0.25">
      <c r="B288" s="65">
        <v>51799003</v>
      </c>
      <c r="C288" s="65" t="str">
        <f>VLOOKUP(B288:B655,'4.'!$B$8:$D$375,3,0)</f>
        <v>PR -  TAXIS Y BUSES</v>
      </c>
      <c r="D288" s="64">
        <f>VLOOKUP(B288:B655,'4.'!$B$8:$E$375,4,0)</f>
        <v>165193</v>
      </c>
    </row>
    <row r="289" spans="2:4" x14ac:dyDescent="0.25">
      <c r="B289" s="65">
        <v>51799034</v>
      </c>
      <c r="C289" s="65" t="str">
        <f>VLOOKUP(B289:B656,'4.'!$B$8:$D$375,3,0)</f>
        <v>PR - MANTTO Y REPARACIONES LOCATIVAS</v>
      </c>
      <c r="D289" s="64">
        <f>VLOOKUP(B289:B656,'4.'!$B$8:$E$375,4,0)</f>
        <v>0</v>
      </c>
    </row>
    <row r="290" spans="2:4" x14ac:dyDescent="0.25">
      <c r="B290" s="65">
        <v>51799039</v>
      </c>
      <c r="C290" s="65" t="str">
        <f>VLOOKUP(B290:B657,'4.'!$B$8:$D$375,3,0)</f>
        <v>PR -  TRÁMITES Y LICENCIAS</v>
      </c>
      <c r="D290" s="64">
        <f>VLOOKUP(B290:B657,'4.'!$B$8:$E$375,4,0)</f>
        <v>2713</v>
      </c>
    </row>
    <row r="291" spans="2:4" x14ac:dyDescent="0.25">
      <c r="B291" s="65">
        <v>51799041</v>
      </c>
      <c r="C291" s="65" t="str">
        <f>VLOOKUP(B291:B658,'4.'!$B$8:$D$375,3,0)</f>
        <v>PR -  SERVICIOS VARIOS</v>
      </c>
      <c r="D291" s="64">
        <f>VLOOKUP(B291:B658,'4.'!$B$8:$E$375,4,0)</f>
        <v>5645</v>
      </c>
    </row>
    <row r="292" spans="2:4" x14ac:dyDescent="0.25">
      <c r="B292" s="65">
        <v>51799043</v>
      </c>
      <c r="C292" s="65" t="str">
        <f>VLOOKUP(B292:B659,'4.'!$B$8:$D$375,3,0)</f>
        <v>AD -  TAXIS Y BUSES</v>
      </c>
      <c r="D292" s="64">
        <f>VLOOKUP(B292:B659,'4.'!$B$8:$E$375,4,0)</f>
        <v>71793</v>
      </c>
    </row>
    <row r="293" spans="2:4" x14ac:dyDescent="0.25">
      <c r="B293" s="65">
        <v>51799044</v>
      </c>
      <c r="C293" s="65" t="str">
        <f>VLOOKUP(B293:B660,'4.'!$B$8:$D$375,3,0)</f>
        <v>VT -  TAXIS Y BUSES</v>
      </c>
      <c r="D293" s="64">
        <f>VLOOKUP(B293:B660,'4.'!$B$8:$E$375,4,0)</f>
        <v>7909</v>
      </c>
    </row>
    <row r="294" spans="2:4" x14ac:dyDescent="0.25">
      <c r="B294" s="65">
        <v>51799047</v>
      </c>
      <c r="C294" s="65" t="str">
        <f>VLOOKUP(B294:B661,'4.'!$B$8:$D$375,3,0)</f>
        <v>AD -  PARQUEADEROS</v>
      </c>
      <c r="D294" s="64">
        <f>VLOOKUP(B294:B661,'4.'!$B$8:$E$375,4,0)</f>
        <v>0</v>
      </c>
    </row>
    <row r="295" spans="2:4" x14ac:dyDescent="0.25">
      <c r="B295" s="65">
        <v>51799051</v>
      </c>
      <c r="C295" s="65" t="str">
        <f>VLOOKUP(B295:B662,'4.'!$B$8:$D$375,3,0)</f>
        <v>AD - MANTTO Y REPARACION EQ. OFICINA</v>
      </c>
      <c r="D295" s="64">
        <f>VLOOKUP(B295:B662,'4.'!$B$8:$E$375,4,0)</f>
        <v>47774</v>
      </c>
    </row>
    <row r="296" spans="2:4" x14ac:dyDescent="0.25">
      <c r="B296" s="65">
        <v>51799057</v>
      </c>
      <c r="C296" s="65" t="str">
        <f>VLOOKUP(B296:B663,'4.'!$B$8:$D$375,3,0)</f>
        <v>AD - SERVICIO DE ARCHIVO</v>
      </c>
      <c r="D296" s="64">
        <f>VLOOKUP(B296:B663,'4.'!$B$8:$E$375,4,0)</f>
        <v>22334</v>
      </c>
    </row>
    <row r="297" spans="2:4" x14ac:dyDescent="0.25">
      <c r="B297" s="65">
        <v>51799060</v>
      </c>
      <c r="C297" s="65" t="str">
        <f>VLOOKUP(B297:B664,'4.'!$B$8:$D$375,3,0)</f>
        <v>AD - TRAMITES Y LICENCIA</v>
      </c>
      <c r="D297" s="64">
        <f>VLOOKUP(B297:B664,'4.'!$B$8:$E$375,4,0)</f>
        <v>33312</v>
      </c>
    </row>
    <row r="298" spans="2:4" x14ac:dyDescent="0.25">
      <c r="B298" s="65">
        <v>51799061</v>
      </c>
      <c r="C298" s="65" t="str">
        <f>VLOOKUP(B298:B665,'4.'!$B$8:$D$375,3,0)</f>
        <v>VT - TRAMITES Y LICENCIA</v>
      </c>
      <c r="D298" s="64">
        <f>VLOOKUP(B298:B665,'4.'!$B$8:$E$375,4,0)</f>
        <v>0</v>
      </c>
    </row>
    <row r="299" spans="2:4" x14ac:dyDescent="0.25">
      <c r="B299" s="65">
        <v>51799062</v>
      </c>
      <c r="C299" s="65" t="str">
        <f>VLOOKUP(B299:B666,'4.'!$B$8:$D$375,3,0)</f>
        <v>AD - SERVICIOS VARIOS</v>
      </c>
      <c r="D299" s="64">
        <f>VLOOKUP(B299:B666,'4.'!$B$8:$E$375,4,0)</f>
        <v>8032</v>
      </c>
    </row>
    <row r="300" spans="2:4" x14ac:dyDescent="0.25">
      <c r="B300" s="65">
        <v>51799063</v>
      </c>
      <c r="C300" s="65" t="str">
        <f>VLOOKUP(B300:B667,'4.'!$B$8:$D$375,3,0)</f>
        <v>VT - SERVICIOS VARIOS</v>
      </c>
      <c r="D300" s="64">
        <f>VLOOKUP(B300:B667,'4.'!$B$8:$E$375,4,0)</f>
        <v>0</v>
      </c>
    </row>
    <row r="301" spans="2:4" x14ac:dyDescent="0.25">
      <c r="B301" s="65">
        <v>51799083</v>
      </c>
      <c r="C301" s="65" t="str">
        <f>VLOOKUP(B301:B668,'4.'!$B$8:$D$375,3,0)</f>
        <v>OTROS SERVICIOS DE TELECOM</v>
      </c>
      <c r="D301" s="64">
        <f>VLOOKUP(B301:B668,'4.'!$B$8:$E$375,4,0)</f>
        <v>128786</v>
      </c>
    </row>
    <row r="302" spans="2:4" x14ac:dyDescent="0.25">
      <c r="B302" s="65">
        <v>52201002</v>
      </c>
      <c r="C302" s="65" t="str">
        <f>VLOOKUP(B302:B669,'4.'!$B$8:$D$375,3,0)</f>
        <v>SERVICIOS FACTURADOS HOLCIM</v>
      </c>
      <c r="D302" s="64">
        <f>VLOOKUP(B302:B669,'4.'!$B$8:$E$375,4,0)</f>
        <v>83312</v>
      </c>
    </row>
    <row r="303" spans="2:4" x14ac:dyDescent="0.25">
      <c r="B303" s="65">
        <v>52202017</v>
      </c>
      <c r="C303" s="65" t="str">
        <f>VLOOKUP(B303:B670,'4.'!$B$8:$D$375,3,0)</f>
        <v>AD -  SEGUROS - CUMPLIMIENTO</v>
      </c>
      <c r="D303" s="64">
        <f>VLOOKUP(B303:B670,'4.'!$B$8:$E$375,4,0)</f>
        <v>0</v>
      </c>
    </row>
    <row r="304" spans="2:4" x14ac:dyDescent="0.25">
      <c r="B304" s="65">
        <v>52202019</v>
      </c>
      <c r="C304" s="65" t="str">
        <f>VLOOKUP(B304:B671,'4.'!$B$8:$D$375,3,0)</f>
        <v>AD -  SEGUROS - VIDA COLECTIVA</v>
      </c>
      <c r="D304" s="64">
        <f>VLOOKUP(B304:B671,'4.'!$B$8:$E$375,4,0)</f>
        <v>41130</v>
      </c>
    </row>
    <row r="305" spans="2:4" x14ac:dyDescent="0.25">
      <c r="B305" s="65">
        <v>52202020</v>
      </c>
      <c r="C305" s="65" t="str">
        <f>VLOOKUP(B305:B672,'4.'!$B$8:$D$375,3,0)</f>
        <v>VT -  SEGUROS - VIDA COLECTIVA</v>
      </c>
      <c r="D305" s="64">
        <f>VLOOKUP(B305:B672,'4.'!$B$8:$E$375,4,0)</f>
        <v>99</v>
      </c>
    </row>
    <row r="306" spans="2:4" x14ac:dyDescent="0.25">
      <c r="B306" s="65">
        <v>52202029</v>
      </c>
      <c r="C306" s="65" t="str">
        <f>VLOOKUP(B306:B673,'4.'!$B$8:$D$375,3,0)</f>
        <v>AD -  SEGUROS - RESPONSABILIDAD CIVIL Y</v>
      </c>
      <c r="D306" s="64">
        <f>VLOOKUP(B306:B673,'4.'!$B$8:$E$375,4,0)</f>
        <v>14141</v>
      </c>
    </row>
    <row r="307" spans="2:4" x14ac:dyDescent="0.25">
      <c r="B307" s="65">
        <v>52204001</v>
      </c>
      <c r="C307" s="65" t="str">
        <f>VLOOKUP(B307:B674,'4.'!$B$8:$D$375,3,0)</f>
        <v>AD -  TELEFONOS ADMINISTRACION</v>
      </c>
      <c r="D307" s="64">
        <f>VLOOKUP(B307:B674,'4.'!$B$8:$E$375,4,0)</f>
        <v>41507</v>
      </c>
    </row>
    <row r="308" spans="2:4" x14ac:dyDescent="0.25">
      <c r="B308" s="65">
        <v>52204002</v>
      </c>
      <c r="C308" s="65" t="str">
        <f>VLOOKUP(B308:B675,'4.'!$B$8:$D$375,3,0)</f>
        <v>VT -  TELEFONOS VENTAS</v>
      </c>
      <c r="D308" s="64">
        <f>VLOOKUP(B308:B675,'4.'!$B$8:$E$375,4,0)</f>
        <v>6429</v>
      </c>
    </row>
    <row r="309" spans="2:4" x14ac:dyDescent="0.25">
      <c r="B309" s="65">
        <v>52204005</v>
      </c>
      <c r="C309" s="65" t="str">
        <f>VLOOKUP(B309:B676,'4.'!$B$8:$D$375,3,0)</f>
        <v>TELECOM DE DATOS</v>
      </c>
      <c r="D309" s="64">
        <f>VLOOKUP(B309:B676,'4.'!$B$8:$E$375,4,0)</f>
        <v>375838</v>
      </c>
    </row>
    <row r="310" spans="2:4" x14ac:dyDescent="0.25">
      <c r="B310" s="65">
        <v>52205000</v>
      </c>
      <c r="C310" s="65" t="str">
        <f>VLOOKUP(B310:B677,'4.'!$B$8:$D$375,3,0)</f>
        <v>BIENES PERMANENTES HARDWARE</v>
      </c>
      <c r="D310" s="64">
        <f>VLOOKUP(B310:B677,'4.'!$B$8:$E$375,4,0)</f>
        <v>641554</v>
      </c>
    </row>
    <row r="311" spans="2:4" x14ac:dyDescent="0.25">
      <c r="B311" s="65">
        <v>52205001</v>
      </c>
      <c r="C311" s="65" t="str">
        <f>VLOOKUP(B311:B678,'4.'!$B$8:$D$375,3,0)</f>
        <v>BIENES PERMANENTES SOFTWARE</v>
      </c>
      <c r="D311" s="64">
        <f>VLOOKUP(B311:B678,'4.'!$B$8:$E$375,4,0)</f>
        <v>119815</v>
      </c>
    </row>
    <row r="312" spans="2:4" x14ac:dyDescent="0.25">
      <c r="B312" s="65">
        <v>52205002</v>
      </c>
      <c r="C312" s="65" t="str">
        <f>VLOOKUP(B312:B679,'4.'!$B$8:$D$375,3,0)</f>
        <v>LICENCIAS SAP</v>
      </c>
      <c r="D312" s="64">
        <f>VLOOKUP(B312:B679,'4.'!$B$8:$E$375,4,0)</f>
        <v>175251</v>
      </c>
    </row>
    <row r="313" spans="2:4" x14ac:dyDescent="0.25">
      <c r="B313" s="65">
        <v>52206000</v>
      </c>
      <c r="C313" s="65" t="str">
        <f>VLOOKUP(B313:B680,'4.'!$B$8:$D$375,3,0)</f>
        <v>SUMINISTROS PARA OFICINA</v>
      </c>
      <c r="D313" s="64">
        <f>VLOOKUP(B313:B680,'4.'!$B$8:$E$375,4,0)</f>
        <v>68656</v>
      </c>
    </row>
    <row r="314" spans="2:4" x14ac:dyDescent="0.25">
      <c r="B314" s="65">
        <v>52206004</v>
      </c>
      <c r="C314" s="65" t="str">
        <f>VLOOKUP(B314:B681,'4.'!$B$8:$D$375,3,0)</f>
        <v>PR - UTILES,PAPELERIA Y FOTOCOPIAS</v>
      </c>
      <c r="D314" s="64">
        <f>VLOOKUP(B314:B681,'4.'!$B$8:$E$375,4,0)</f>
        <v>345</v>
      </c>
    </row>
    <row r="315" spans="2:4" x14ac:dyDescent="0.25">
      <c r="B315" s="65">
        <v>52206006</v>
      </c>
      <c r="C315" s="65" t="str">
        <f>VLOOKUP(B315:B682,'4.'!$B$8:$D$375,3,0)</f>
        <v>ADM MATERIAL DE ASEO Y LIMPIEZA</v>
      </c>
      <c r="D315" s="64">
        <f>VLOOKUP(B315:B682,'4.'!$B$8:$E$375,4,0)</f>
        <v>352</v>
      </c>
    </row>
    <row r="316" spans="2:4" x14ac:dyDescent="0.25">
      <c r="B316" s="65">
        <v>52206008</v>
      </c>
      <c r="C316" s="65" t="str">
        <f>VLOOKUP(B316:B683,'4.'!$B$8:$D$375,3,0)</f>
        <v>AD - UTILES, PAPELERIA Y FOTOCOPIA</v>
      </c>
      <c r="D316" s="64">
        <f>VLOOKUP(B316:B683,'4.'!$B$8:$E$375,4,0)</f>
        <v>16404</v>
      </c>
    </row>
    <row r="317" spans="2:4" x14ac:dyDescent="0.25">
      <c r="B317" s="65">
        <v>52206009</v>
      </c>
      <c r="C317" s="65" t="str">
        <f>VLOOKUP(B317:B684,'4.'!$B$8:$D$375,3,0)</f>
        <v>VT - UTILES, PAPELERIA Y FOTOCOPIA</v>
      </c>
      <c r="D317" s="64">
        <f>VLOOKUP(B317:B684,'4.'!$B$8:$E$375,4,0)</f>
        <v>1046</v>
      </c>
    </row>
    <row r="318" spans="2:4" x14ac:dyDescent="0.25">
      <c r="B318" s="65">
        <v>52206011</v>
      </c>
      <c r="C318" s="65" t="str">
        <f>VLOOKUP(B318:B685,'4.'!$B$8:$D$375,3,0)</f>
        <v>AD - MATERIALES</v>
      </c>
      <c r="D318" s="64">
        <f>VLOOKUP(B318:B685,'4.'!$B$8:$E$375,4,0)</f>
        <v>143736</v>
      </c>
    </row>
    <row r="319" spans="2:4" x14ac:dyDescent="0.25">
      <c r="B319" s="65">
        <v>52207000</v>
      </c>
      <c r="C319" s="65" t="str">
        <f>VLOOKUP(B319:B686,'4.'!$B$8:$D$375,3,0)</f>
        <v>DONATIVOS</v>
      </c>
      <c r="D319" s="64">
        <f>VLOOKUP(B319:B686,'4.'!$B$8:$E$375,4,0)</f>
        <v>0</v>
      </c>
    </row>
    <row r="320" spans="2:4" x14ac:dyDescent="0.25">
      <c r="B320" s="65">
        <v>52209013</v>
      </c>
      <c r="C320" s="65" t="str">
        <f>VLOOKUP(B320:B687,'4.'!$B$8:$D$375,3,0)</f>
        <v>AD -  IMPUESTO DE TIMBRES</v>
      </c>
      <c r="D320" s="64">
        <f>VLOOKUP(B320:B687,'4.'!$B$8:$E$375,4,0)</f>
        <v>0</v>
      </c>
    </row>
    <row r="321" spans="2:4" x14ac:dyDescent="0.25">
      <c r="B321" s="65">
        <v>52209052</v>
      </c>
      <c r="C321" s="65" t="str">
        <f>VLOOKUP(B321:B688,'4.'!$B$8:$D$375,3,0)</f>
        <v>IMPUESTO AL CONSUMO CON CECO</v>
      </c>
      <c r="D321" s="64">
        <f>VLOOKUP(B321:B688,'4.'!$B$8:$E$375,4,0)</f>
        <v>578</v>
      </c>
    </row>
    <row r="322" spans="2:4" x14ac:dyDescent="0.25">
      <c r="B322" s="65">
        <v>52209053</v>
      </c>
      <c r="C322" s="65" t="str">
        <f>VLOOKUP(B322:B689,'4.'!$B$8:$D$375,3,0)</f>
        <v>IMPUESTO AL CONSUMO SIN CECO</v>
      </c>
      <c r="D322" s="64">
        <f>VLOOKUP(B322:B689,'4.'!$B$8:$E$375,4,0)</f>
        <v>0</v>
      </c>
    </row>
    <row r="323" spans="2:4" x14ac:dyDescent="0.25">
      <c r="B323" s="65">
        <v>52210000</v>
      </c>
      <c r="C323" s="65" t="str">
        <f>VLOOKUP(B323:B690,'4.'!$B$8:$D$375,3,0)</f>
        <v>MULTAS Y SANCIONES</v>
      </c>
      <c r="D323" s="64">
        <f>VLOOKUP(B323:B690,'4.'!$B$8:$E$375,4,0)</f>
        <v>0</v>
      </c>
    </row>
    <row r="324" spans="2:4" x14ac:dyDescent="0.25">
      <c r="B324" s="65">
        <v>52212000</v>
      </c>
      <c r="C324" s="65" t="str">
        <f>VLOOKUP(B324:B691,'4.'!$B$8:$D$375,3,0)</f>
        <v>GASTOS NO DEDUCIBLES</v>
      </c>
      <c r="D324" s="64">
        <f>VLOOKUP(B324:B691,'4.'!$B$8:$E$375,4,0)</f>
        <v>84682</v>
      </c>
    </row>
    <row r="325" spans="2:4" x14ac:dyDescent="0.25">
      <c r="B325" s="65">
        <v>52212001</v>
      </c>
      <c r="C325" s="65" t="str">
        <f>VLOOKUP(B325:B692,'4.'!$B$8:$D$375,3,0)</f>
        <v>IMPUESTOS ASUMIDOS</v>
      </c>
      <c r="D325" s="64">
        <f>VLOOKUP(B325:B692,'4.'!$B$8:$E$375,4,0)</f>
        <v>3323353</v>
      </c>
    </row>
    <row r="326" spans="2:4" x14ac:dyDescent="0.25">
      <c r="B326" s="65">
        <v>52212005</v>
      </c>
      <c r="C326" s="65" t="str">
        <f>VLOOKUP(B326:B693,'4.'!$B$8:$D$375,3,0)</f>
        <v>GASTOS NO DEDUCIBLES PERIODOS ANTERIORE</v>
      </c>
      <c r="D326" s="64">
        <f>VLOOKUP(B326:B693,'4.'!$B$8:$E$375,4,0)</f>
        <v>0</v>
      </c>
    </row>
    <row r="327" spans="2:4" x14ac:dyDescent="0.25">
      <c r="B327" s="65">
        <v>52212012</v>
      </c>
      <c r="C327" s="65" t="str">
        <f>VLOOKUP(B327:B694,'4.'!$B$8:$D$375,3,0)</f>
        <v>HA - GASTOS NO CAPITALIZADOS DE IEC EDI</v>
      </c>
      <c r="D327" s="64">
        <f>VLOOKUP(B327:B694,'4.'!$B$8:$E$375,4,0)</f>
        <v>0</v>
      </c>
    </row>
    <row r="328" spans="2:4" x14ac:dyDescent="0.25">
      <c r="B328" s="65">
        <v>52212056</v>
      </c>
      <c r="C328" s="65" t="str">
        <f>VLOOKUP(B328:B695,'4.'!$B$8:$D$375,3,0)</f>
        <v>HA - IMPUESTOS ASUMIDOS</v>
      </c>
      <c r="D328" s="64">
        <f>VLOOKUP(B328:B695,'4.'!$B$8:$E$375,4,0)</f>
        <v>-3323353</v>
      </c>
    </row>
    <row r="329" spans="2:4" x14ac:dyDescent="0.25">
      <c r="B329" s="65">
        <v>52299041</v>
      </c>
      <c r="C329" s="65" t="str">
        <f>VLOOKUP(B329:B696,'4.'!$B$8:$D$375,3,0)</f>
        <v>OTROS GTOS EXTRAORDINARIOS</v>
      </c>
      <c r="D329" s="64">
        <f>VLOOKUP(B329:B696,'4.'!$B$8:$E$375,4,0)</f>
        <v>0</v>
      </c>
    </row>
    <row r="330" spans="2:4" x14ac:dyDescent="0.25">
      <c r="B330" s="65">
        <v>52299102</v>
      </c>
      <c r="C330" s="65" t="str">
        <f>VLOOKUP(B330:B697,'4.'!$B$8:$D$375,3,0)</f>
        <v>AD -  CONTRIBUCIONES</v>
      </c>
      <c r="D330" s="64">
        <f>VLOOKUP(B330:B697,'4.'!$B$8:$E$375,4,0)</f>
        <v>2136</v>
      </c>
    </row>
    <row r="331" spans="2:4" x14ac:dyDescent="0.25">
      <c r="B331" s="65">
        <v>52299104</v>
      </c>
      <c r="C331" s="65" t="str">
        <f>VLOOKUP(B331:B698,'4.'!$B$8:$D$375,3,0)</f>
        <v>ADM AFILIACIONES Y SOSTENIMIENTO</v>
      </c>
      <c r="D331" s="64">
        <f>VLOOKUP(B331:B698,'4.'!$B$8:$E$375,4,0)</f>
        <v>0</v>
      </c>
    </row>
    <row r="332" spans="2:4" x14ac:dyDescent="0.25">
      <c r="B332" s="65">
        <v>52299108</v>
      </c>
      <c r="C332" s="65" t="str">
        <f>VLOOKUP(B332:B699,'4.'!$B$8:$D$375,3,0)</f>
        <v>AD - CORREO, PORTES Y TELEGRAMAS</v>
      </c>
      <c r="D332" s="64">
        <f>VLOOKUP(B332:B699,'4.'!$B$8:$E$375,4,0)</f>
        <v>729</v>
      </c>
    </row>
    <row r="333" spans="2:4" x14ac:dyDescent="0.25">
      <c r="B333" s="65">
        <v>52299109</v>
      </c>
      <c r="C333" s="65" t="str">
        <f>VLOOKUP(B333:B700,'4.'!$B$8:$D$375,3,0)</f>
        <v>VT - CORREO,PORTES,Y TELEGRAMAS</v>
      </c>
      <c r="D333" s="64">
        <f>VLOOKUP(B333:B700,'4.'!$B$8:$E$375,4,0)</f>
        <v>0</v>
      </c>
    </row>
    <row r="334" spans="2:4" x14ac:dyDescent="0.25">
      <c r="B334" s="65">
        <v>52299111</v>
      </c>
      <c r="C334" s="65" t="str">
        <f>VLOOKUP(B334:B701,'4.'!$B$8:$D$375,3,0)</f>
        <v>AD -  NOTARIALES</v>
      </c>
      <c r="D334" s="64">
        <f>VLOOKUP(B334:B701,'4.'!$B$8:$E$375,4,0)</f>
        <v>75</v>
      </c>
    </row>
    <row r="335" spans="2:4" x14ac:dyDescent="0.25">
      <c r="B335" s="65">
        <v>52299117</v>
      </c>
      <c r="C335" s="65" t="str">
        <f>VLOOKUP(B335:B702,'4.'!$B$8:$D$375,3,0)</f>
        <v>AD - EQUIPO DE SEGURIDAD</v>
      </c>
      <c r="D335" s="64">
        <f>VLOOKUP(B335:B702,'4.'!$B$8:$E$375,4,0)</f>
        <v>0</v>
      </c>
    </row>
    <row r="336" spans="2:4" x14ac:dyDescent="0.25">
      <c r="B336" s="65">
        <v>52299120</v>
      </c>
      <c r="C336" s="65" t="str">
        <f>VLOOKUP(B336:B703,'4.'!$B$8:$D$375,3,0)</f>
        <v>AD - GTOS. DE REPRESENTACION</v>
      </c>
      <c r="D336" s="64">
        <f>VLOOKUP(B336:B703,'4.'!$B$8:$E$375,4,0)</f>
        <v>116</v>
      </c>
    </row>
    <row r="337" spans="2:4" x14ac:dyDescent="0.25">
      <c r="B337" s="65">
        <v>52299121</v>
      </c>
      <c r="C337" s="65" t="str">
        <f>VLOOKUP(B337:B704,'4.'!$B$8:$D$375,3,0)</f>
        <v>VT - GASTOS DE REPRESENTACION</v>
      </c>
      <c r="D337" s="64">
        <f>VLOOKUP(B337:B704,'4.'!$B$8:$E$375,4,0)</f>
        <v>0</v>
      </c>
    </row>
    <row r="338" spans="2:4" x14ac:dyDescent="0.25">
      <c r="B338" s="65">
        <v>52299123</v>
      </c>
      <c r="C338" s="65" t="str">
        <f>VLOOKUP(B338:B705,'4.'!$B$8:$D$375,3,0)</f>
        <v>AD - MANT. Y REP. EQUIPO DE OFICINA</v>
      </c>
      <c r="D338" s="64">
        <f>VLOOKUP(B338:B705,'4.'!$B$8:$E$375,4,0)</f>
        <v>0</v>
      </c>
    </row>
    <row r="339" spans="2:4" x14ac:dyDescent="0.25">
      <c r="B339" s="65">
        <v>52299125</v>
      </c>
      <c r="C339" s="65" t="str">
        <f>VLOOKUP(B339:B706,'4.'!$B$8:$D$375,3,0)</f>
        <v>PR - MANT. Y REP. EQUIPO DE OFICINA</v>
      </c>
      <c r="D339" s="64">
        <f>VLOOKUP(B339:B706,'4.'!$B$8:$E$375,4,0)</f>
        <v>0</v>
      </c>
    </row>
    <row r="340" spans="2:4" x14ac:dyDescent="0.25">
      <c r="B340" s="65">
        <v>52299128</v>
      </c>
      <c r="C340" s="65" t="str">
        <f>VLOOKUP(B340:B707,'4.'!$B$8:$D$375,3,0)</f>
        <v>AD - MANT. Y REP. LOCATIVAS</v>
      </c>
      <c r="D340" s="64">
        <f>VLOOKUP(B340:B707,'4.'!$B$8:$E$375,4,0)</f>
        <v>0</v>
      </c>
    </row>
    <row r="341" spans="2:4" x14ac:dyDescent="0.25">
      <c r="B341" s="65">
        <v>52299134</v>
      </c>
      <c r="C341" s="65" t="str">
        <f>VLOOKUP(B341:B708,'4.'!$B$8:$D$375,3,0)</f>
        <v>AD - TRANS. FTES.  Y ACARREO</v>
      </c>
      <c r="D341" s="64">
        <f>VLOOKUP(B341:B708,'4.'!$B$8:$E$375,4,0)</f>
        <v>0</v>
      </c>
    </row>
    <row r="342" spans="2:4" x14ac:dyDescent="0.25">
      <c r="B342" s="65">
        <v>52299146</v>
      </c>
      <c r="C342" s="65" t="str">
        <f>VLOOKUP(B342:B709,'4.'!$B$8:$D$375,3,0)</f>
        <v>AD - REGISTRO MERCANTIL</v>
      </c>
      <c r="D342" s="64">
        <f>VLOOKUP(B342:B709,'4.'!$B$8:$E$375,4,0)</f>
        <v>2270</v>
      </c>
    </row>
    <row r="343" spans="2:4" x14ac:dyDescent="0.25">
      <c r="B343" s="65">
        <v>52499049</v>
      </c>
      <c r="C343" s="65" t="str">
        <f>VLOOKUP(B343:B710,'4.'!$B$8:$D$375,3,0)</f>
        <v>RECUPERACIÓN DE PROVISIONES-AÑOS ANT. C</v>
      </c>
      <c r="D343" s="64">
        <f>VLOOKUP(B343:B710,'4.'!$B$8:$E$375,4,0)</f>
        <v>-19577</v>
      </c>
    </row>
    <row r="344" spans="2:4" x14ac:dyDescent="0.25">
      <c r="B344" s="65">
        <v>52499053</v>
      </c>
      <c r="C344" s="65" t="str">
        <f>VLOOKUP(B344:B711,'4.'!$B$8:$D$375,3,0)</f>
        <v>RECUPERACION DE DEDUCCIONES CON CECO</v>
      </c>
      <c r="D344" s="64">
        <f>VLOOKUP(B344:B711,'4.'!$B$8:$E$375,4,0)</f>
        <v>-12841</v>
      </c>
    </row>
    <row r="345" spans="2:4" x14ac:dyDescent="0.25">
      <c r="B345" s="65">
        <v>52499079</v>
      </c>
      <c r="C345" s="65" t="str">
        <f>VLOOKUP(B345:B712,'4.'!$B$8:$D$375,3,0)</f>
        <v>APROVECHAMIENTOS CON CECO</v>
      </c>
      <c r="D345" s="64">
        <f>VLOOKUP(B345:B712,'4.'!$B$8:$E$375,4,0)</f>
        <v>-167489</v>
      </c>
    </row>
    <row r="346" spans="2:4" x14ac:dyDescent="0.25">
      <c r="B346" s="65">
        <v>52499133</v>
      </c>
      <c r="C346" s="65" t="str">
        <f>VLOOKUP(B346:B713,'4.'!$B$8:$D$375,3,0)</f>
        <v>VENTA BRUTA NACIONAL GRUPO SERVICIOS</v>
      </c>
      <c r="D346" s="64">
        <f>VLOOKUP(B346:B713,'4.'!$B$8:$E$375,4,0)</f>
        <v>-4630500</v>
      </c>
    </row>
    <row r="347" spans="2:4" x14ac:dyDescent="0.25">
      <c r="B347" s="65">
        <v>52499134</v>
      </c>
      <c r="C347" s="65" t="str">
        <f>VLOOKUP(B347:B714,'4.'!$B$8:$D$375,3,0)</f>
        <v>VENTA BRUTA EXTRANJERA GRUPO SERVICIOS</v>
      </c>
      <c r="D347" s="64">
        <f>VLOOKUP(B347:B714,'4.'!$B$8:$E$375,4,0)</f>
        <v>-37544981</v>
      </c>
    </row>
    <row r="348" spans="2:4" x14ac:dyDescent="0.25">
      <c r="B348" s="65">
        <v>52499244</v>
      </c>
      <c r="C348" s="65" t="str">
        <f>VLOOKUP(B348:B715,'4.'!$B$8:$D$375,3,0)</f>
        <v>DEVOL. VENTA BRUTA NACIONAL GRUPO SERVI</v>
      </c>
      <c r="D348" s="64">
        <f>VLOOKUP(B348:B715,'4.'!$B$8:$E$375,4,0)</f>
        <v>420000</v>
      </c>
    </row>
    <row r="349" spans="2:4" x14ac:dyDescent="0.25">
      <c r="B349" s="65">
        <v>53501008</v>
      </c>
      <c r="C349" s="65" t="str">
        <f>VLOOKUP(B349:B716,'4.'!$B$8:$D$375,3,0)</f>
        <v>GASTOS POR INTERESES A GRUPO  HOLCIM</v>
      </c>
      <c r="D349" s="64">
        <f>VLOOKUP(B349:B716,'4.'!$B$8:$E$375,4,0)</f>
        <v>0</v>
      </c>
    </row>
    <row r="350" spans="2:4" x14ac:dyDescent="0.25">
      <c r="B350" s="65">
        <v>53503001</v>
      </c>
      <c r="C350" s="65" t="str">
        <f>VLOOKUP(B350:B717,'4.'!$B$8:$D$375,3,0)</f>
        <v>INTERESES DE PRÉSTAMOS</v>
      </c>
      <c r="D350" s="64">
        <f>VLOOKUP(B350:B717,'4.'!$B$8:$E$375,4,0)</f>
        <v>0</v>
      </c>
    </row>
    <row r="351" spans="2:4" x14ac:dyDescent="0.25">
      <c r="B351" s="65">
        <v>53503003</v>
      </c>
      <c r="C351" s="65" t="str">
        <f>VLOOKUP(B351:B718,'4.'!$B$8:$D$375,3,0)</f>
        <v>INTERESES POR SALDOS DEUDORES (SOBREGIR</v>
      </c>
      <c r="D351" s="64">
        <f>VLOOKUP(B351:B718,'4.'!$B$8:$E$375,4,0)</f>
        <v>0</v>
      </c>
    </row>
    <row r="352" spans="2:4" x14ac:dyDescent="0.25">
      <c r="B352" s="65">
        <v>53504000</v>
      </c>
      <c r="C352" s="65" t="str">
        <f>VLOOKUP(B352:B719,'4.'!$B$8:$D$375,3,0)</f>
        <v>CARGOS BANCARIOS</v>
      </c>
      <c r="D352" s="64">
        <f>VLOOKUP(B352:B719,'4.'!$B$8:$E$375,4,0)</f>
        <v>5791</v>
      </c>
    </row>
    <row r="353" spans="2:4" x14ac:dyDescent="0.25">
      <c r="B353" s="65">
        <v>53504029</v>
      </c>
      <c r="C353" s="65" t="str">
        <f>VLOOKUP(B353:B720,'4.'!$B$8:$D$375,3,0)</f>
        <v>IMPUESTOS SOBRE DEBITOS BANCARIOS.</v>
      </c>
      <c r="D353" s="64">
        <f>VLOOKUP(B353:B720,'4.'!$B$8:$E$375,4,0)</f>
        <v>157708</v>
      </c>
    </row>
    <row r="354" spans="2:4" x14ac:dyDescent="0.25">
      <c r="B354" s="65">
        <v>53601005</v>
      </c>
      <c r="C354" s="65" t="str">
        <f>VLOOKUP(B354:B721,'4.'!$B$8:$D$375,3,0)</f>
        <v>PERDIDA REALIZADA PAS.FIN.POR.CORR.GRUP</v>
      </c>
      <c r="D354" s="64">
        <f>VLOOKUP(B354:B721,'4.'!$B$8:$E$375,4,0)</f>
        <v>7</v>
      </c>
    </row>
    <row r="355" spans="2:4" x14ac:dyDescent="0.25">
      <c r="B355" s="65">
        <v>53601041</v>
      </c>
      <c r="C355" s="65" t="str">
        <f>VLOOKUP(B355:B722,'4.'!$B$8:$D$375,3,0)</f>
        <v>PERDIDA REALIZADA CUENTAS COMERC. POR P</v>
      </c>
      <c r="D355" s="64">
        <f>VLOOKUP(B355:B722,'4.'!$B$8:$E$375,4,0)</f>
        <v>166491</v>
      </c>
    </row>
    <row r="356" spans="2:4" x14ac:dyDescent="0.25">
      <c r="B356" s="65">
        <v>53601043</v>
      </c>
      <c r="C356" s="65" t="str">
        <f>VLOOKUP(B356:B723,'4.'!$B$8:$D$375,3,0)</f>
        <v>PERDIDA REALIZADA CUENTAS COM. POR PAGA</v>
      </c>
      <c r="D356" s="64">
        <f>VLOOKUP(B356:B723,'4.'!$B$8:$E$375,4,0)</f>
        <v>319801</v>
      </c>
    </row>
    <row r="357" spans="2:4" x14ac:dyDescent="0.25">
      <c r="B357" s="65">
        <v>53601091</v>
      </c>
      <c r="C357" s="65" t="str">
        <f>VLOOKUP(B357:B724,'4.'!$B$8:$D$375,3,0)</f>
        <v>PERDIDA REALIZADA FINANCIAMIENTO L.PLAZ</v>
      </c>
      <c r="D357" s="64">
        <f>VLOOKUP(B357:B724,'4.'!$B$8:$E$375,4,0)</f>
        <v>0</v>
      </c>
    </row>
    <row r="358" spans="2:4" x14ac:dyDescent="0.25">
      <c r="B358" s="65">
        <v>53601202</v>
      </c>
      <c r="C358" s="65" t="str">
        <f>VLOOKUP(B358:B725,'4.'!$B$8:$D$375,3,0)</f>
        <v>PERDIDA REALIZADA CAJA MONEDA EXTRANJER</v>
      </c>
      <c r="D358" s="64">
        <f>VLOOKUP(B358:B725,'4.'!$B$8:$E$375,4,0)</f>
        <v>190228</v>
      </c>
    </row>
    <row r="359" spans="2:4" x14ac:dyDescent="0.25">
      <c r="B359" s="65">
        <v>53601203</v>
      </c>
      <c r="C359" s="65" t="str">
        <f>VLOOKUP(B359:B726,'4.'!$B$8:$D$375,3,0)</f>
        <v>PERDIDA REALIZADA BANCO MONEDA NACIONAL</v>
      </c>
      <c r="D359" s="64">
        <f>VLOOKUP(B359:B726,'4.'!$B$8:$E$375,4,0)</f>
        <v>1551</v>
      </c>
    </row>
    <row r="360" spans="2:4" x14ac:dyDescent="0.25">
      <c r="B360" s="65">
        <v>53601204</v>
      </c>
      <c r="C360" s="65" t="str">
        <f>VLOOKUP(B360:B727,'4.'!$B$8:$D$375,3,0)</f>
        <v>PERDIDA REALIZADA BCO.M.EXTRANJERA</v>
      </c>
      <c r="D360" s="64">
        <f>VLOOKUP(B360:B727,'4.'!$B$8:$E$375,4,0)</f>
        <v>0</v>
      </c>
    </row>
    <row r="361" spans="2:4" x14ac:dyDescent="0.25">
      <c r="B361" s="65">
        <v>53601261</v>
      </c>
      <c r="C361" s="65" t="str">
        <f>VLOOKUP(B361:B728,'4.'!$B$8:$D$375,3,0)</f>
        <v>PERDIDA REALIZADA CTAS.POR COBRAR COMER</v>
      </c>
      <c r="D361" s="64">
        <f>VLOOKUP(B361:B728,'4.'!$B$8:$E$375,4,0)</f>
        <v>0</v>
      </c>
    </row>
    <row r="362" spans="2:4" x14ac:dyDescent="0.25">
      <c r="B362" s="65">
        <v>53601293</v>
      </c>
      <c r="C362" s="65" t="str">
        <f>VLOOKUP(B362:B729,'4.'!$B$8:$D$375,3,0)</f>
        <v>PERDIDA REALIZADA OTRAS CTAS.POR COBRAR</v>
      </c>
      <c r="D362" s="64">
        <f>VLOOKUP(B362:B729,'4.'!$B$8:$E$375,4,0)</f>
        <v>0</v>
      </c>
    </row>
    <row r="363" spans="2:4" x14ac:dyDescent="0.25">
      <c r="B363" s="65">
        <v>53601356</v>
      </c>
      <c r="C363" s="65" t="str">
        <f>VLOOKUP(B363:B730,'4.'!$B$8:$D$375,3,0)</f>
        <v>PERDIDA REALIZADA ANTICIPOS A PROVEEDOR</v>
      </c>
      <c r="D363" s="64">
        <f>VLOOKUP(B363:B730,'4.'!$B$8:$E$375,4,0)</f>
        <v>0</v>
      </c>
    </row>
    <row r="364" spans="2:4" x14ac:dyDescent="0.25">
      <c r="B364" s="65">
        <v>53602005</v>
      </c>
      <c r="C364" s="65" t="str">
        <f>VLOOKUP(B364:B731,'4.'!$B$8:$D$375,3,0)</f>
        <v>PERDIDA NO REALIZADA PAS.FIN.POR.CORR.G</v>
      </c>
      <c r="D364" s="64">
        <f>VLOOKUP(B364:B731,'4.'!$B$8:$E$375,4,0)</f>
        <v>0</v>
      </c>
    </row>
    <row r="365" spans="2:4" x14ac:dyDescent="0.25">
      <c r="B365" s="65">
        <v>53602041</v>
      </c>
      <c r="C365" s="65" t="str">
        <f>VLOOKUP(B365:B732,'4.'!$B$8:$D$375,3,0)</f>
        <v>PERDIDA NO REALIZADA CUENTAS COMERC. PO</v>
      </c>
      <c r="D365" s="64">
        <f>VLOOKUP(B365:B732,'4.'!$B$8:$E$375,4,0)</f>
        <v>678394</v>
      </c>
    </row>
    <row r="366" spans="2:4" x14ac:dyDescent="0.25">
      <c r="B366" s="65">
        <v>53602043</v>
      </c>
      <c r="C366" s="65" t="str">
        <f>VLOOKUP(B366:B733,'4.'!$B$8:$D$375,3,0)</f>
        <v>PERDIDA NO REALIZADA CUENTAS COM. POR P</v>
      </c>
      <c r="D366" s="64">
        <f>VLOOKUP(B366:B733,'4.'!$B$8:$E$375,4,0)</f>
        <v>4436</v>
      </c>
    </row>
    <row r="367" spans="2:4" x14ac:dyDescent="0.25">
      <c r="B367" s="65">
        <v>53602202</v>
      </c>
      <c r="C367" s="65" t="str">
        <f>VLOOKUP(B367:B734,'4.'!$B$8:$D$375,3,0)</f>
        <v>PERDIDA NO REALIZADA CAJA MONEDA EXTRAN</v>
      </c>
      <c r="D367" s="64">
        <f>VLOOKUP(B367:B734,'4.'!$B$8:$E$375,4,0)</f>
        <v>269765</v>
      </c>
    </row>
    <row r="368" spans="2:4" x14ac:dyDescent="0.25">
      <c r="B368" s="65">
        <v>53602203</v>
      </c>
      <c r="C368" s="65" t="str">
        <f>VLOOKUP(B368:B735,'4.'!$B$8:$D$375,3,0)</f>
        <v>PERDIDA NO REALIZADA BANCO MONEDA NACIO</v>
      </c>
      <c r="D368" s="64">
        <f>VLOOKUP(B368:B735,'4.'!$B$8:$E$375,4,0)</f>
        <v>0</v>
      </c>
    </row>
    <row r="369" spans="2:4" x14ac:dyDescent="0.25">
      <c r="B369" s="65">
        <v>53602253</v>
      </c>
      <c r="C369" s="65" t="str">
        <f>VLOOKUP(B369:B736,'4.'!$B$8:$D$375,3,0)</f>
        <v>HA - PERDIDA NO REALIZADA - DIF. POR PA</v>
      </c>
      <c r="D369" s="64">
        <f>VLOOKUP(B369:B736,'4.'!$B$8:$E$375,4,0)</f>
        <v>0</v>
      </c>
    </row>
    <row r="370" spans="2:4" x14ac:dyDescent="0.25">
      <c r="B370" s="65">
        <v>53602261</v>
      </c>
      <c r="C370" s="65" t="str">
        <f>VLOOKUP(B370:B737,'4.'!$B$8:$D$375,3,0)</f>
        <v>PERDIDA NO REALIZADA CTAS.POR COBRAR CO</v>
      </c>
      <c r="D370" s="64">
        <f>VLOOKUP(B370:B737,'4.'!$B$8:$E$375,4,0)</f>
        <v>514677</v>
      </c>
    </row>
    <row r="371" spans="2:4" x14ac:dyDescent="0.25">
      <c r="B371" s="65">
        <v>53602263</v>
      </c>
      <c r="C371" s="65" t="str">
        <f>VLOOKUP(B371:B738,'4.'!$B$8:$D$375,3,0)</f>
        <v>PERDIDA NO REALIZADA CTAS.POR COB. COME</v>
      </c>
      <c r="D371" s="64">
        <f>VLOOKUP(B371:B738,'4.'!$B$8:$E$375,4,0)</f>
        <v>0</v>
      </c>
    </row>
    <row r="372" spans="2:4" x14ac:dyDescent="0.25">
      <c r="B372" s="65">
        <v>53602293</v>
      </c>
      <c r="C372" s="65" t="str">
        <f>VLOOKUP(B372:B739,'4.'!$B$8:$D$375,3,0)</f>
        <v>PERDIDA NO REALIZADA OTRAS CTAS.POR COB</v>
      </c>
      <c r="D372" s="64">
        <f>VLOOKUP(B372:B739,'4.'!$B$8:$E$375,4,0)</f>
        <v>0</v>
      </c>
    </row>
    <row r="373" spans="2:4" x14ac:dyDescent="0.25">
      <c r="B373" s="65">
        <v>53602356</v>
      </c>
      <c r="C373" s="65" t="str">
        <f>VLOOKUP(B373:B740,'4.'!$B$8:$D$375,3,0)</f>
        <v>PERDIDA NO REALIZADA ANTICIPOS A PROVEE</v>
      </c>
      <c r="D373" s="64">
        <f>VLOOKUP(B373:B740,'4.'!$B$8:$E$375,4,0)</f>
        <v>0</v>
      </c>
    </row>
    <row r="374" spans="2:4" x14ac:dyDescent="0.25">
      <c r="B374" s="65">
        <v>53703021</v>
      </c>
      <c r="C374" s="65" t="str">
        <f>VLOOKUP(B374:B741,'4.'!$B$8:$D$375,3,0)</f>
        <v>AJUSTES POR REDONDEO</v>
      </c>
      <c r="D374" s="64">
        <f>VLOOKUP(B374:B741,'4.'!$B$8:$E$375,4,0)</f>
        <v>0</v>
      </c>
    </row>
    <row r="375" spans="2:4" x14ac:dyDescent="0.25">
      <c r="B375" s="65">
        <v>53703047</v>
      </c>
      <c r="C375" s="65" t="str">
        <f>VLOOKUP(B375:B742,'4.'!$B$8:$D$375,3,0)</f>
        <v>OTROS GASTOS EXTRAORDINARIOS</v>
      </c>
      <c r="D375" s="64">
        <f>VLOOKUP(B375:B742,'4.'!$B$8:$E$375,4,0)</f>
        <v>17357</v>
      </c>
    </row>
    <row r="376" spans="2:4" x14ac:dyDescent="0.25">
      <c r="B376" s="65">
        <v>53801003</v>
      </c>
      <c r="C376" s="65" t="str">
        <f>VLOOKUP(B376:B743,'4.'!$B$8:$D$375,3,0)</f>
        <v>HA- DEPRECIACIÓN DE CONSTRUCCIONES Y ED</v>
      </c>
      <c r="D376" s="64">
        <f>VLOOKUP(B376:B743,'4.'!$B$8:$E$375,4,0)</f>
        <v>473274</v>
      </c>
    </row>
    <row r="377" spans="2:4" x14ac:dyDescent="0.25">
      <c r="B377" s="65">
        <v>53801007</v>
      </c>
      <c r="C377" s="65" t="str">
        <f>VLOOKUP(B377:B744,'4.'!$B$8:$D$375,3,0)</f>
        <v>HA-DEPRECIACION MUEBLES Y EQUIPO DE OFI</v>
      </c>
      <c r="D377" s="64">
        <f>VLOOKUP(B377:B744,'4.'!$B$8:$E$375,4,0)</f>
        <v>282946</v>
      </c>
    </row>
    <row r="378" spans="2:4" x14ac:dyDescent="0.25">
      <c r="B378" s="65">
        <v>53801008</v>
      </c>
      <c r="C378" s="65" t="str">
        <f>VLOOKUP(B378:B745,'4.'!$B$8:$D$375,3,0)</f>
        <v>HA- DEPRECIACIÓN DE EQUIPO DE COMUNICAC</v>
      </c>
      <c r="D378" s="64">
        <f>VLOOKUP(B378:B745,'4.'!$B$8:$E$375,4,0)</f>
        <v>58188</v>
      </c>
    </row>
    <row r="379" spans="2:4" x14ac:dyDescent="0.25">
      <c r="B379" s="65">
        <v>54501000</v>
      </c>
      <c r="C379" s="65" t="str">
        <f>VLOOKUP(B379:B746,'4.'!$B$8:$D$375,3,0)</f>
        <v>IMPUESTO DE RENTA CORRIENTE</v>
      </c>
      <c r="D379" s="64">
        <f>VLOOKUP(B379:B746,'4.'!$B$8:$E$375,4,0)</f>
        <v>3021328</v>
      </c>
    </row>
    <row r="380" spans="2:4" x14ac:dyDescent="0.25">
      <c r="B380" s="65">
        <v>54501023</v>
      </c>
      <c r="C380" s="65" t="str">
        <f>VLOOKUP(B380:B747,'4.'!$B$8:$D$375,3,0)</f>
        <v>HA - IMPUESTO DE RENTA CORRIENTE</v>
      </c>
      <c r="D380" s="64">
        <f>VLOOKUP(B380:B747,'4.'!$B$8:$E$375,4,0)</f>
        <v>3323353</v>
      </c>
    </row>
    <row r="381" spans="2:4" x14ac:dyDescent="0.25">
      <c r="B381" s="65">
        <v>54601001</v>
      </c>
      <c r="C381" s="65" t="str">
        <f>VLOOKUP(B381:B748,'4.'!$B$8:$D$375,3,0)</f>
        <v>HA - IMPUESTO RENTA DIFERIDO (DEP)</v>
      </c>
      <c r="D381" s="64">
        <f>VLOOKUP(B381:B748,'4.'!$B$8:$E$375,4,0)</f>
        <v>-326363</v>
      </c>
    </row>
    <row r="382" spans="2:4" x14ac:dyDescent="0.25">
      <c r="B382" s="97"/>
      <c r="C382" s="97" t="s">
        <v>479</v>
      </c>
      <c r="D382" s="98">
        <f>SUM(D155:D381)</f>
        <v>2682541</v>
      </c>
    </row>
    <row r="383" spans="2:4" ht="15.75" thickBot="1" x14ac:dyDescent="0.3">
      <c r="B383" s="89" t="s">
        <v>471</v>
      </c>
      <c r="C383" s="88"/>
      <c r="D383" s="90">
        <f>SUM(D10:D381)</f>
        <v>-2682541</v>
      </c>
    </row>
    <row r="384" spans="2:4" ht="15.75" thickTop="1" x14ac:dyDescent="0.25"/>
  </sheetData>
  <mergeCells count="1">
    <mergeCell ref="B5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Indice.</vt:lpstr>
      <vt:lpstr>1.</vt:lpstr>
      <vt:lpstr>2.</vt:lpstr>
      <vt:lpstr>3.</vt:lpstr>
      <vt:lpstr>4.</vt:lpstr>
      <vt:lpstr>5.</vt:lpstr>
      <vt:lpstr>6.</vt:lpstr>
      <vt:lpstr>7.</vt:lpstr>
    </vt:vector>
  </TitlesOfParts>
  <Company>Deloitte Touche Tohmatsu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Serna, Sindy (LATCO - Medellin)</dc:creator>
  <cp:lastModifiedBy>Serna, Sindy (LATCO - Medellin)</cp:lastModifiedBy>
  <dcterms:created xsi:type="dcterms:W3CDTF">2018-12-08T23:43:02Z</dcterms:created>
  <dcterms:modified xsi:type="dcterms:W3CDTF">2018-12-09T03:46:08Z</dcterms:modified>
</cp:coreProperties>
</file>