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erna\Desktop\"/>
    </mc:Choice>
  </mc:AlternateContent>
  <bookViews>
    <workbookView xWindow="0" yWindow="0" windowWidth="15345" windowHeight="670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2" i="1" l="1"/>
  <c r="E22" i="1"/>
  <c r="G21" i="1"/>
  <c r="E21" i="1"/>
  <c r="E20" i="1"/>
  <c r="E19" i="1"/>
  <c r="E18" i="1"/>
  <c r="E17" i="1"/>
  <c r="E16" i="1"/>
  <c r="L14" i="1"/>
  <c r="L13" i="1"/>
  <c r="L12" i="1"/>
  <c r="L11" i="1"/>
  <c r="L10" i="1"/>
  <c r="L9" i="1"/>
  <c r="L8" i="1"/>
  <c r="L7" i="1"/>
  <c r="K14" i="1"/>
  <c r="K13" i="1"/>
  <c r="K12" i="1"/>
  <c r="K11" i="1"/>
  <c r="K10" i="1"/>
  <c r="K9" i="1"/>
  <c r="K8" i="1"/>
  <c r="K7" i="1"/>
  <c r="H7" i="1"/>
  <c r="I7" i="1"/>
  <c r="J14" i="1"/>
  <c r="J13" i="1"/>
  <c r="J12" i="1"/>
  <c r="J11" i="1"/>
  <c r="J10" i="1"/>
  <c r="J9" i="1"/>
  <c r="J8" i="1"/>
  <c r="I14" i="1"/>
  <c r="I13" i="1"/>
  <c r="I12" i="1"/>
  <c r="I11" i="1"/>
  <c r="I10" i="1"/>
  <c r="I9" i="1"/>
  <c r="I8" i="1"/>
  <c r="H14" i="1"/>
  <c r="H13" i="1"/>
  <c r="H12" i="1"/>
  <c r="H11" i="1"/>
  <c r="H10" i="1"/>
  <c r="H9" i="1"/>
  <c r="H8" i="1"/>
  <c r="G14" i="1"/>
  <c r="G13" i="1"/>
  <c r="G12" i="1"/>
  <c r="G11" i="1"/>
  <c r="G10" i="1"/>
  <c r="G9" i="1"/>
  <c r="G8" i="1"/>
  <c r="G7" i="1"/>
  <c r="F14" i="1"/>
  <c r="F13" i="1"/>
  <c r="F12" i="1"/>
  <c r="F11" i="1"/>
  <c r="F10" i="1"/>
  <c r="F9" i="1"/>
  <c r="F8" i="1"/>
  <c r="F7" i="1"/>
  <c r="E10" i="1"/>
  <c r="E14" i="1"/>
  <c r="E13" i="1"/>
  <c r="E12" i="1"/>
  <c r="E11" i="1"/>
  <c r="E9" i="1"/>
  <c r="E8" i="1"/>
  <c r="E7" i="1"/>
  <c r="J4" i="1"/>
  <c r="J7" i="1" l="1"/>
</calcChain>
</file>

<file path=xl/sharedStrings.xml><?xml version="1.0" encoding="utf-8"?>
<sst xmlns="http://schemas.openxmlformats.org/spreadsheetml/2006/main" count="87" uniqueCount="74">
  <si>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</si>
  <si>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</si>
  <si>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</si>
  <si>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</si>
  <si>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</si>
  <si>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</si>
  <si>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</si>
  <si>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</si>
  <si>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</si>
  <si>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</si>
  <si>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</si>
  <si>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</si>
  <si>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</si>
  <si>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</si>
  <si>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</si>
  <si>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</si>
  <si>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</si>
  <si>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</si>
  <si>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</si>
  <si>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</si>
  <si>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</si>
  <si>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</si>
  <si>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</si>
  <si>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</si>
  <si>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</si>
  <si>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</si>
  <si>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</si>
  <si>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</si>
  <si>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</si>
  <si>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</si>
  <si>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</si>
  <si>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</si>
  <si>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</si>
  <si>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</si>
  <si>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</si>
  <si>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</si>
  <si>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</si>
  <si>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</si>
  <si>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</si>
  <si>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</si>
  <si>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</si>
  <si>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</si>
  <si>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</si>
  <si>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</si>
  <si>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</si>
  <si>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</si>
  <si>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</si>
  <si>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</si>
  <si>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</si>
  <si>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</si>
  <si>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</si>
  <si>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</si>
  <si>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</si>
  <si>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</si>
  <si>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</si>
  <si>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</si>
  <si>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</si>
  <si>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</si>
  <si>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</si>
  <si>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</si>
  <si>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</si>
  <si>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</si>
  <si>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</si>
  <si>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</si>
  <si>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</si>
  <si>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</si>
  <si>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</si>
  <si>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Condiciones para aprobar</t>
  </si>
  <si>
    <t xml:space="preserve">entradas &gt; o igual a 50 </t>
  </si>
  <si>
    <t xml:space="preserve">si la salida es &gt;25 </t>
  </si>
  <si>
    <t>salidas</t>
  </si>
  <si>
    <t>dev salidas</t>
  </si>
  <si>
    <t>entrada</t>
  </si>
  <si>
    <t>dev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</si>
</sst>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9" fontId="3" fillId="0" borderId="0" xfId="0" applyNumberFormat="1" applyFont="1"/>
    <xf numFmtId="9" fontId="3" fillId="2" borderId="12" xfId="1" applyFont="1" applyFill="1" applyBorder="1"/>
    <xf numFmtId="9" fontId="4" fillId="2" borderId="7" xfId="0" applyNumberFormat="1" applyFont="1" applyFill="1" applyBorder="1"/>
    <xf numFmtId="3" fontId="3" fillId="2" borderId="7" xfId="0" applyNumberFormat="1" applyFont="1" applyFill="1" applyBorder="1"/>
    <xf numFmtId="9" fontId="3" fillId="2" borderId="0" xfId="0" applyNumberFormat="1" applyFont="1" applyFill="1" applyBorder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6" zoomScale="80" zoomScaleNormal="80" workbookViewId="0">
      <selection activeCell="E23" sqref="E23"/>
    </sheetView>
  </sheetViews>
  <sheetFormatPr defaultColWidth="11.42578125" defaultRowHeight="12.75" x14ac:dyDescent="0.2"/>
  <cols>
    <col min="1" max="1" width="26.5703125" style="1" customWidth="1"/>
    <col min="2" max="2" width="20.710937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140625" style="1" customWidth="1"/>
    <col min="12" max="12" width="23.5703125" style="1" customWidth="1"/>
    <col min="13" max="16384" width="11.42578125" style="1"/>
  </cols>
  <sheetData>
    <row r="1" spans="1:12" ht="36" x14ac:dyDescent="0.55000000000000004">
      <c r="A1" s="48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13.5" thickBot="1" x14ac:dyDescent="0.25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43390</v>
      </c>
      <c r="K4" s="15"/>
      <c r="L4" s="21"/>
    </row>
    <row r="5" spans="1:12" ht="13.5" thickBot="1" x14ac:dyDescent="0.25">
      <c r="A5" s="45" t="s">
        <v>14</v>
      </c>
      <c r="B5" s="46"/>
      <c r="C5" s="47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D7*75%</f>
        <v>51</v>
      </c>
      <c r="F7" s="27">
        <f>(D7+E7)*35%</f>
        <v>41.65</v>
      </c>
      <c r="G7" s="27">
        <f>D7+E7-F7</f>
        <v>77.349999999999994</v>
      </c>
      <c r="H7" s="55">
        <f>IF(E7&gt;=50,18%,IF(E7&lt;50,14%,0))</f>
        <v>0.18</v>
      </c>
      <c r="I7" s="55">
        <f>IF(F7&gt;25,12%,IF(F7&lt;=25,9%,0))</f>
        <v>0.12</v>
      </c>
      <c r="J7" s="27">
        <f>G7-H7+I7</f>
        <v>77.289999999999992</v>
      </c>
      <c r="K7" s="26" t="str">
        <f>IF(J7&lt;80,"BUENA DEMANDA",IF(J7&gt;=80,"MALA DEMANDA",0))</f>
        <v>BUENA DEMANDA</v>
      </c>
      <c r="L7" s="26" t="str">
        <f>IF(I7&gt;3%,"ANALIZAR DEVOLUCION",IF(I7&lt;=3%,"DEVOLUCION NORMAL"))</f>
        <v>ANALIZAR DEVOLUCION</v>
      </c>
    </row>
    <row r="8" spans="1:12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D8*75%</f>
        <v>63.75</v>
      </c>
      <c r="F8" s="27">
        <f t="shared" ref="F8:F14" si="1">(D8+E8)*35%</f>
        <v>52.0625</v>
      </c>
      <c r="G8" s="27">
        <f t="shared" ref="G8:G14" si="2">D8+E8-F8</f>
        <v>96.6875</v>
      </c>
      <c r="H8" s="55">
        <f t="shared" ref="H8:H14" si="3">IF(E8&gt;=50,18%,IF(E8&lt;50,14%,0))</f>
        <v>0.18</v>
      </c>
      <c r="I8" s="55">
        <f t="shared" ref="I8:I14" si="4">IF(F8&gt;25,12%,IF(F8&lt;=25,9%,0))</f>
        <v>0.12</v>
      </c>
      <c r="J8" s="27">
        <f t="shared" ref="J8:J14" si="5">G8-H8+I8</f>
        <v>96.627499999999998</v>
      </c>
      <c r="K8" s="26" t="str">
        <f t="shared" ref="K8:K14" si="6">IF(J8&lt;80,"BUENA DEMANDA",IF(J8&gt;=80,"MALA DEMANDA",0))</f>
        <v>MALA DEMANDA</v>
      </c>
      <c r="L8" s="26" t="str">
        <f t="shared" ref="L8:L14" si="7">IF(I8&gt;3%,"ANALIZAR DEVOLUCION",IF(I8&lt;=3%,"DEVOLUCION NORMAL"))</f>
        <v>ANALIZAR DEVOLUCION</v>
      </c>
    </row>
    <row r="9" spans="1:12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55">
        <f t="shared" si="3"/>
        <v>0.14000000000000001</v>
      </c>
      <c r="I9" s="55">
        <f t="shared" si="4"/>
        <v>0.09</v>
      </c>
      <c r="J9" s="27">
        <f t="shared" si="5"/>
        <v>36.350000000000009</v>
      </c>
      <c r="K9" s="26" t="str">
        <f t="shared" si="6"/>
        <v>BUENA DEMANDA</v>
      </c>
      <c r="L9" s="26" t="str">
        <f t="shared" si="7"/>
        <v>ANALIZAR DEVOLUCION</v>
      </c>
    </row>
    <row r="10" spans="1:12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>D10*75%</f>
        <v>3.75</v>
      </c>
      <c r="F10" s="27">
        <f t="shared" si="1"/>
        <v>3.0625</v>
      </c>
      <c r="G10" s="27">
        <f t="shared" si="2"/>
        <v>5.6875</v>
      </c>
      <c r="H10" s="55">
        <f t="shared" si="3"/>
        <v>0.14000000000000001</v>
      </c>
      <c r="I10" s="55">
        <f t="shared" si="4"/>
        <v>0.09</v>
      </c>
      <c r="J10" s="27">
        <f t="shared" si="5"/>
        <v>5.6375000000000002</v>
      </c>
      <c r="K10" s="26" t="str">
        <f t="shared" si="6"/>
        <v>BUENA DEMANDA</v>
      </c>
      <c r="L10" s="26" t="str">
        <f t="shared" si="7"/>
        <v>ANALIZAR DEVOLUCION</v>
      </c>
    </row>
    <row r="11" spans="1:12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55">
        <f t="shared" si="3"/>
        <v>0.18</v>
      </c>
      <c r="I11" s="55">
        <f t="shared" si="4"/>
        <v>0.12</v>
      </c>
      <c r="J11" s="27">
        <f t="shared" si="5"/>
        <v>102.315</v>
      </c>
      <c r="K11" s="26" t="str">
        <f t="shared" si="6"/>
        <v>MALA DEMANDA</v>
      </c>
      <c r="L11" s="26" t="str">
        <f t="shared" si="7"/>
        <v>ANALIZAR DEVOLUCION</v>
      </c>
    </row>
    <row r="12" spans="1:12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55">
        <f t="shared" si="3"/>
        <v>0.14000000000000001</v>
      </c>
      <c r="I12" s="55">
        <f t="shared" si="4"/>
        <v>0.09</v>
      </c>
      <c r="J12" s="27">
        <f t="shared" si="5"/>
        <v>34.075000000000003</v>
      </c>
      <c r="K12" s="26" t="str">
        <f t="shared" si="6"/>
        <v>BUENA DEMANDA</v>
      </c>
      <c r="L12" s="26" t="str">
        <f t="shared" si="7"/>
        <v>ANALIZAR DEVOLUCION</v>
      </c>
    </row>
    <row r="13" spans="1:12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55">
        <f t="shared" si="3"/>
        <v>0.14000000000000001</v>
      </c>
      <c r="I13" s="55">
        <f t="shared" si="4"/>
        <v>0.12</v>
      </c>
      <c r="J13" s="27">
        <f t="shared" si="5"/>
        <v>51.167499999999997</v>
      </c>
      <c r="K13" s="26" t="str">
        <f t="shared" si="6"/>
        <v>BUENA DEMANDA</v>
      </c>
      <c r="L13" s="26" t="str">
        <f t="shared" si="7"/>
        <v>ANALIZAR DEVOLUCION</v>
      </c>
    </row>
    <row r="14" spans="1:12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55">
        <f t="shared" si="3"/>
        <v>0.14000000000000001</v>
      </c>
      <c r="I14" s="55">
        <f t="shared" si="4"/>
        <v>0.09</v>
      </c>
      <c r="J14" s="27">
        <f t="shared" si="5"/>
        <v>11.324999999999999</v>
      </c>
      <c r="K14" s="26" t="str">
        <f t="shared" si="6"/>
        <v>BUENA DEMANDA</v>
      </c>
      <c r="L14" s="26" t="str">
        <f t="shared" si="7"/>
        <v>ANALIZAR DEVOLUCION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 x14ac:dyDescent="0.25">
      <c r="A16" s="32" t="s">
        <v>34</v>
      </c>
      <c r="B16" s="33"/>
      <c r="C16" s="33"/>
      <c r="D16" s="33"/>
      <c r="E16" s="35">
        <f>SUM(J7:J14)</f>
        <v>414.78749999999997</v>
      </c>
      <c r="F16" s="37"/>
      <c r="G16" s="38"/>
      <c r="H16" s="38"/>
      <c r="I16" s="38"/>
      <c r="J16" s="38"/>
      <c r="K16" s="38"/>
      <c r="L16" s="39"/>
    </row>
    <row r="17" spans="1:12" ht="13.5" thickBot="1" x14ac:dyDescent="0.25">
      <c r="A17" s="32" t="s">
        <v>57</v>
      </c>
      <c r="B17" s="33"/>
      <c r="C17" s="33"/>
      <c r="D17" s="33"/>
      <c r="E17" s="35">
        <f>AVERAGE(D7:D14)</f>
        <v>45.625</v>
      </c>
      <c r="F17" s="40"/>
      <c r="G17" s="3"/>
      <c r="H17" s="3"/>
      <c r="I17" s="3"/>
      <c r="J17" s="3"/>
      <c r="K17" s="3"/>
      <c r="L17" s="41"/>
    </row>
    <row r="18" spans="1:12" ht="13.5" thickBot="1" x14ac:dyDescent="0.25">
      <c r="A18" s="32" t="s">
        <v>58</v>
      </c>
      <c r="B18" s="33"/>
      <c r="C18" s="33"/>
      <c r="D18" s="33"/>
      <c r="E18" s="35">
        <f>MAX(F7:F14)</f>
        <v>55.125</v>
      </c>
      <c r="F18" s="40"/>
      <c r="G18" s="3"/>
      <c r="H18" s="3"/>
      <c r="I18" s="3"/>
      <c r="J18" s="3"/>
      <c r="K18" s="3"/>
      <c r="L18" s="41"/>
    </row>
    <row r="19" spans="1:12" ht="13.5" thickBot="1" x14ac:dyDescent="0.25">
      <c r="A19" s="32" t="s">
        <v>59</v>
      </c>
      <c r="B19" s="33"/>
      <c r="C19" s="33"/>
      <c r="D19" s="33"/>
      <c r="E19" s="56">
        <f>MIN(H7:H14)</f>
        <v>0.14000000000000001</v>
      </c>
      <c r="F19" s="40"/>
      <c r="G19" s="3"/>
      <c r="H19" s="3"/>
      <c r="I19" s="3"/>
      <c r="J19" s="3"/>
      <c r="K19" s="3"/>
      <c r="L19" s="41"/>
    </row>
    <row r="20" spans="1:12" ht="13.5" thickBot="1" x14ac:dyDescent="0.25">
      <c r="A20" s="32" t="s">
        <v>60</v>
      </c>
      <c r="B20" s="33"/>
      <c r="C20" s="33"/>
      <c r="D20" s="34"/>
      <c r="E20" s="57">
        <f>D7+D8+D9+D10+D11+D12+D13+D14+J7+J8+J9+J10+J11+J12+J13+J14</f>
        <v>779.78750000000014</v>
      </c>
      <c r="F20" s="40"/>
      <c r="G20" s="3"/>
      <c r="H20" s="3"/>
      <c r="I20" s="3"/>
      <c r="J20" s="3"/>
      <c r="K20" s="3"/>
      <c r="L20" s="41"/>
    </row>
    <row r="21" spans="1:12" ht="13.5" thickBot="1" x14ac:dyDescent="0.25">
      <c r="A21" s="32" t="s">
        <v>61</v>
      </c>
      <c r="B21" s="33"/>
      <c r="C21" s="33"/>
      <c r="D21" s="34"/>
      <c r="E21" s="57">
        <f>AVERAGE(F7:F14)</f>
        <v>27.9453125</v>
      </c>
      <c r="F21" s="40" t="s">
        <v>70</v>
      </c>
      <c r="G21" s="58">
        <f>AVERAGE(I7:I14)</f>
        <v>0.10499999999999998</v>
      </c>
      <c r="H21" s="3" t="s">
        <v>71</v>
      </c>
      <c r="I21" s="3"/>
      <c r="J21" s="3"/>
      <c r="K21" s="3"/>
      <c r="L21" s="41"/>
    </row>
    <row r="22" spans="1:12" ht="13.5" thickBot="1" x14ac:dyDescent="0.25">
      <c r="A22" s="32" t="s">
        <v>62</v>
      </c>
      <c r="B22" s="33"/>
      <c r="C22" s="33"/>
      <c r="D22" s="34"/>
      <c r="E22" s="57">
        <f>MAX(E7:E14)</f>
        <v>67.5</v>
      </c>
      <c r="F22" s="40" t="s">
        <v>72</v>
      </c>
      <c r="G22" s="58">
        <f>MAX(H7:H14)</f>
        <v>0.18</v>
      </c>
      <c r="H22" s="3" t="s">
        <v>73</v>
      </c>
      <c r="I22" s="3"/>
      <c r="J22" s="3"/>
      <c r="K22" s="3"/>
      <c r="L22" s="41"/>
    </row>
    <row r="23" spans="1:12" ht="13.5" thickBot="1" x14ac:dyDescent="0.25">
      <c r="A23" s="32" t="s">
        <v>63</v>
      </c>
      <c r="B23" s="33"/>
      <c r="C23" s="33"/>
      <c r="D23" s="34"/>
      <c r="E23" s="36">
        <v>8</v>
      </c>
      <c r="F23" s="42"/>
      <c r="G23" s="43"/>
      <c r="H23" s="43"/>
      <c r="I23" s="43"/>
      <c r="J23" s="43"/>
      <c r="K23" s="43"/>
      <c r="L23" s="44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59" t="s">
        <v>66</v>
      </c>
    </row>
    <row r="30" spans="1:12" x14ac:dyDescent="0.2">
      <c r="A30" s="11" t="s">
        <v>42</v>
      </c>
      <c r="B30" s="59" t="s">
        <v>43</v>
      </c>
    </row>
    <row r="31" spans="1:12" x14ac:dyDescent="0.2">
      <c r="A31" s="11" t="s">
        <v>44</v>
      </c>
      <c r="B31" s="59" t="s">
        <v>46</v>
      </c>
    </row>
    <row r="32" spans="1:12" x14ac:dyDescent="0.2">
      <c r="A32" s="11" t="s">
        <v>45</v>
      </c>
      <c r="B32" s="59" t="s">
        <v>47</v>
      </c>
    </row>
    <row r="33" spans="1:3" x14ac:dyDescent="0.2">
      <c r="A33" s="11" t="s">
        <v>48</v>
      </c>
      <c r="B33" s="59" t="s">
        <v>49</v>
      </c>
    </row>
    <row r="34" spans="1:3" x14ac:dyDescent="0.2">
      <c r="A34" s="11" t="s">
        <v>50</v>
      </c>
      <c r="B34" s="59" t="s">
        <v>51</v>
      </c>
    </row>
    <row r="35" spans="1:3" ht="22.5" x14ac:dyDescent="0.2">
      <c r="A35" s="13" t="s">
        <v>52</v>
      </c>
      <c r="B35" s="59" t="s">
        <v>53</v>
      </c>
    </row>
    <row r="36" spans="1:3" x14ac:dyDescent="0.2">
      <c r="A36" s="11" t="s">
        <v>54</v>
      </c>
      <c r="B36" s="1" t="s">
        <v>55</v>
      </c>
    </row>
    <row r="38" spans="1:3" x14ac:dyDescent="0.2">
      <c r="A38" s="11" t="s">
        <v>65</v>
      </c>
    </row>
    <row r="41" spans="1:3" x14ac:dyDescent="0.2">
      <c r="B41" s="1" t="s">
        <v>67</v>
      </c>
    </row>
    <row r="42" spans="1:3" x14ac:dyDescent="0.2">
      <c r="B42" s="1" t="s">
        <v>68</v>
      </c>
      <c r="C42" s="54">
        <v>0.18</v>
      </c>
    </row>
    <row r="43" spans="1:3" x14ac:dyDescent="0.2">
      <c r="B43" s="1" t="s">
        <v>69</v>
      </c>
      <c r="C43" s="54">
        <v>0.12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Serna, Sindy (LATCO - Medellin)</cp:lastModifiedBy>
  <cp:lastPrinted>2010-06-18T04:45:16Z</cp:lastPrinted>
  <dcterms:created xsi:type="dcterms:W3CDTF">2008-09-22T19:08:41Z</dcterms:created>
  <dcterms:modified xsi:type="dcterms:W3CDTF">2018-10-18T01:39:48Z</dcterms:modified>
</cp:coreProperties>
</file>